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T289" i="371" l="1"/>
  <c r="V289" i="371" s="1"/>
  <c r="S289" i="371"/>
  <c r="R289" i="371"/>
  <c r="Q289" i="371"/>
  <c r="V288" i="371"/>
  <c r="U288" i="371"/>
  <c r="T288" i="371"/>
  <c r="S288" i="371"/>
  <c r="R288" i="371"/>
  <c r="Q288" i="371"/>
  <c r="V287" i="371"/>
  <c r="T287" i="371"/>
  <c r="U287" i="371" s="1"/>
  <c r="S287" i="371"/>
  <c r="R287" i="371"/>
  <c r="Q287" i="371"/>
  <c r="T286" i="371"/>
  <c r="V286" i="371" s="1"/>
  <c r="S286" i="371"/>
  <c r="R286" i="371"/>
  <c r="Q286" i="371"/>
  <c r="V285" i="371"/>
  <c r="U285" i="371"/>
  <c r="T285" i="371"/>
  <c r="S285" i="371"/>
  <c r="R285" i="371"/>
  <c r="Q285" i="371"/>
  <c r="T284" i="371"/>
  <c r="V284" i="371" s="1"/>
  <c r="S284" i="371"/>
  <c r="R284" i="371"/>
  <c r="Q284" i="371"/>
  <c r="V283" i="371"/>
  <c r="U283" i="371"/>
  <c r="T283" i="371"/>
  <c r="S283" i="371"/>
  <c r="R283" i="371"/>
  <c r="Q283" i="371"/>
  <c r="V282" i="371"/>
  <c r="U282" i="371"/>
  <c r="T282" i="371"/>
  <c r="S282" i="371"/>
  <c r="R282" i="371"/>
  <c r="Q282" i="371"/>
  <c r="T281" i="371"/>
  <c r="V281" i="371" s="1"/>
  <c r="S281" i="371"/>
  <c r="R281" i="371"/>
  <c r="Q281" i="371"/>
  <c r="V280" i="371"/>
  <c r="U280" i="371"/>
  <c r="T280" i="371"/>
  <c r="S280" i="371"/>
  <c r="R280" i="371"/>
  <c r="Q280" i="371"/>
  <c r="V279" i="371"/>
  <c r="U279" i="371"/>
  <c r="T279" i="371"/>
  <c r="S279" i="371"/>
  <c r="R279" i="371"/>
  <c r="Q279" i="371"/>
  <c r="V278" i="371"/>
  <c r="U278" i="371"/>
  <c r="T278" i="371"/>
  <c r="S278" i="371"/>
  <c r="R278" i="371"/>
  <c r="Q278" i="371"/>
  <c r="V277" i="371"/>
  <c r="U277" i="371"/>
  <c r="T277" i="371"/>
  <c r="S277" i="371"/>
  <c r="R277" i="371"/>
  <c r="Q277" i="371"/>
  <c r="V276" i="371"/>
  <c r="T276" i="371"/>
  <c r="U276" i="371" s="1"/>
  <c r="S276" i="371"/>
  <c r="R276" i="371"/>
  <c r="Q276" i="371"/>
  <c r="V275" i="371"/>
  <c r="U275" i="371"/>
  <c r="T275" i="371"/>
  <c r="S275" i="371"/>
  <c r="R275" i="371"/>
  <c r="Q275" i="371"/>
  <c r="V274" i="371"/>
  <c r="U274" i="371"/>
  <c r="T274" i="371"/>
  <c r="S274" i="371"/>
  <c r="R274" i="371"/>
  <c r="Q274" i="371"/>
  <c r="V273" i="371"/>
  <c r="U273" i="371"/>
  <c r="T273" i="371"/>
  <c r="S273" i="371"/>
  <c r="R273" i="371"/>
  <c r="Q273" i="371"/>
  <c r="V272" i="371"/>
  <c r="U272" i="371"/>
  <c r="T272" i="371"/>
  <c r="S272" i="371"/>
  <c r="R272" i="371"/>
  <c r="Q272" i="371"/>
  <c r="V271" i="371"/>
  <c r="U271" i="371"/>
  <c r="T271" i="371"/>
  <c r="S271" i="371"/>
  <c r="R271" i="371"/>
  <c r="Q271" i="371"/>
  <c r="V270" i="371"/>
  <c r="U270" i="371"/>
  <c r="T270" i="371"/>
  <c r="S270" i="371"/>
  <c r="R270" i="371"/>
  <c r="Q270" i="371"/>
  <c r="V269" i="371"/>
  <c r="U269" i="371"/>
  <c r="T269" i="371"/>
  <c r="S269" i="371"/>
  <c r="R269" i="371"/>
  <c r="Q269" i="371"/>
  <c r="V268" i="371"/>
  <c r="U268" i="371"/>
  <c r="T268" i="371"/>
  <c r="S268" i="371"/>
  <c r="R268" i="371"/>
  <c r="Q268" i="371"/>
  <c r="V267" i="371"/>
  <c r="U267" i="371"/>
  <c r="T267" i="371"/>
  <c r="S267" i="371"/>
  <c r="R267" i="371"/>
  <c r="Q267" i="371"/>
  <c r="V266" i="371"/>
  <c r="T266" i="371"/>
  <c r="U266" i="371" s="1"/>
  <c r="S266" i="371"/>
  <c r="R266" i="371"/>
  <c r="Q266" i="371"/>
  <c r="T265" i="371"/>
  <c r="V265" i="371" s="1"/>
  <c r="S265" i="371"/>
  <c r="R265" i="371"/>
  <c r="Q265" i="371"/>
  <c r="V264" i="371"/>
  <c r="T264" i="371"/>
  <c r="U264" i="371" s="1"/>
  <c r="S264" i="371"/>
  <c r="R264" i="371"/>
  <c r="Q264" i="371"/>
  <c r="T263" i="371"/>
  <c r="V263" i="371" s="1"/>
  <c r="S263" i="371"/>
  <c r="R263" i="371"/>
  <c r="Q263" i="371"/>
  <c r="V262" i="371"/>
  <c r="U262" i="371"/>
  <c r="T262" i="371"/>
  <c r="S262" i="371"/>
  <c r="R262" i="371"/>
  <c r="Q262" i="371"/>
  <c r="V261" i="371"/>
  <c r="U261" i="371"/>
  <c r="T261" i="371"/>
  <c r="S261" i="371"/>
  <c r="R261" i="371"/>
  <c r="Q261" i="371"/>
  <c r="T260" i="371"/>
  <c r="V260" i="371" s="1"/>
  <c r="S260" i="371"/>
  <c r="R260" i="371"/>
  <c r="Q260" i="371"/>
  <c r="T259" i="371"/>
  <c r="V259" i="371" s="1"/>
  <c r="S259" i="371"/>
  <c r="R259" i="371"/>
  <c r="Q259" i="371"/>
  <c r="V258" i="371"/>
  <c r="U258" i="371"/>
  <c r="T258" i="371"/>
  <c r="S258" i="371"/>
  <c r="R258" i="371"/>
  <c r="Q258" i="371"/>
  <c r="V257" i="371"/>
  <c r="U257" i="371"/>
  <c r="T257" i="371"/>
  <c r="S257" i="371"/>
  <c r="R257" i="371"/>
  <c r="Q257" i="371"/>
  <c r="V256" i="371"/>
  <c r="U256" i="371"/>
  <c r="T256" i="371"/>
  <c r="S256" i="371"/>
  <c r="R256" i="371"/>
  <c r="Q256" i="371"/>
  <c r="T255" i="371"/>
  <c r="V255" i="371" s="1"/>
  <c r="S255" i="371"/>
  <c r="R255" i="371"/>
  <c r="Q255" i="371"/>
  <c r="V254" i="371"/>
  <c r="U254" i="371"/>
  <c r="T254" i="371"/>
  <c r="S254" i="371"/>
  <c r="R254" i="371"/>
  <c r="Q254" i="371"/>
  <c r="V253" i="371"/>
  <c r="U253" i="371"/>
  <c r="T253" i="371"/>
  <c r="S253" i="371"/>
  <c r="R253" i="371"/>
  <c r="Q253" i="371"/>
  <c r="V252" i="371"/>
  <c r="U252" i="371"/>
  <c r="T252" i="371"/>
  <c r="S252" i="371"/>
  <c r="R252" i="371"/>
  <c r="Q252" i="371"/>
  <c r="V251" i="371"/>
  <c r="U251" i="371"/>
  <c r="T251" i="371"/>
  <c r="S251" i="371"/>
  <c r="R251" i="371"/>
  <c r="Q251" i="371"/>
  <c r="V250" i="371"/>
  <c r="U250" i="371"/>
  <c r="T250" i="371"/>
  <c r="S250" i="371"/>
  <c r="R250" i="371"/>
  <c r="Q250" i="371"/>
  <c r="V249" i="371"/>
  <c r="U249" i="371"/>
  <c r="T249" i="371"/>
  <c r="S249" i="371"/>
  <c r="R249" i="371"/>
  <c r="Q249" i="371"/>
  <c r="V248" i="371"/>
  <c r="U248" i="371"/>
  <c r="T248" i="371"/>
  <c r="S248" i="371"/>
  <c r="R248" i="371"/>
  <c r="Q248" i="371"/>
  <c r="V247" i="371"/>
  <c r="U247" i="371"/>
  <c r="T247" i="371"/>
  <c r="S247" i="371"/>
  <c r="R247" i="371"/>
  <c r="Q247" i="371"/>
  <c r="V246" i="371"/>
  <c r="U246" i="371"/>
  <c r="T246" i="371"/>
  <c r="S246" i="371"/>
  <c r="R246" i="371"/>
  <c r="Q246" i="371"/>
  <c r="T245" i="371"/>
  <c r="V245" i="371" s="1"/>
  <c r="S245" i="371"/>
  <c r="R245" i="371"/>
  <c r="Q245" i="371"/>
  <c r="V244" i="371"/>
  <c r="U244" i="371"/>
  <c r="T244" i="371"/>
  <c r="S244" i="371"/>
  <c r="R244" i="371"/>
  <c r="Q244" i="371"/>
  <c r="T243" i="371"/>
  <c r="V243" i="371" s="1"/>
  <c r="S243" i="371"/>
  <c r="R243" i="371"/>
  <c r="Q243" i="371"/>
  <c r="V242" i="371"/>
  <c r="U242" i="371"/>
  <c r="T242" i="371"/>
  <c r="S242" i="371"/>
  <c r="R242" i="371"/>
  <c r="Q242" i="371"/>
  <c r="T241" i="371"/>
  <c r="V241" i="371" s="1"/>
  <c r="S241" i="371"/>
  <c r="R241" i="371"/>
  <c r="Q241" i="371"/>
  <c r="V240" i="371"/>
  <c r="U240" i="371"/>
  <c r="T240" i="371"/>
  <c r="S240" i="371"/>
  <c r="R240" i="371"/>
  <c r="Q240" i="371"/>
  <c r="T239" i="371"/>
  <c r="V239" i="371" s="1"/>
  <c r="S239" i="371"/>
  <c r="R239" i="371"/>
  <c r="Q239" i="371"/>
  <c r="V238" i="371"/>
  <c r="U238" i="371"/>
  <c r="T238" i="371"/>
  <c r="S238" i="371"/>
  <c r="R238" i="371"/>
  <c r="Q238" i="371"/>
  <c r="T237" i="371"/>
  <c r="V237" i="371" s="1"/>
  <c r="S237" i="371"/>
  <c r="R237" i="371"/>
  <c r="Q237" i="371"/>
  <c r="V236" i="371"/>
  <c r="U236" i="371"/>
  <c r="T236" i="371"/>
  <c r="S236" i="371"/>
  <c r="R236" i="371"/>
  <c r="Q236" i="371"/>
  <c r="T235" i="371"/>
  <c r="V235" i="371" s="1"/>
  <c r="S235" i="371"/>
  <c r="R235" i="371"/>
  <c r="Q235" i="371"/>
  <c r="V234" i="371"/>
  <c r="U234" i="371"/>
  <c r="T234" i="371"/>
  <c r="S234" i="371"/>
  <c r="R234" i="371"/>
  <c r="Q234" i="371"/>
  <c r="V233" i="371"/>
  <c r="U233" i="371"/>
  <c r="T233" i="371"/>
  <c r="S233" i="371"/>
  <c r="R233" i="371"/>
  <c r="Q233" i="371"/>
  <c r="V232" i="371"/>
  <c r="U232" i="371"/>
  <c r="T232" i="371"/>
  <c r="S232" i="371"/>
  <c r="R232" i="371"/>
  <c r="Q232" i="371"/>
  <c r="V231" i="371"/>
  <c r="U231" i="371"/>
  <c r="T231" i="371"/>
  <c r="S231" i="371"/>
  <c r="R231" i="371"/>
  <c r="Q231" i="371"/>
  <c r="V230" i="371"/>
  <c r="U230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T227" i="371"/>
  <c r="V227" i="371" s="1"/>
  <c r="S227" i="371"/>
  <c r="R227" i="371"/>
  <c r="Q227" i="371"/>
  <c r="V226" i="371"/>
  <c r="U226" i="371"/>
  <c r="T226" i="371"/>
  <c r="S226" i="371"/>
  <c r="R226" i="371"/>
  <c r="Q226" i="371"/>
  <c r="T225" i="371"/>
  <c r="V225" i="371" s="1"/>
  <c r="S225" i="371"/>
  <c r="R225" i="371"/>
  <c r="Q225" i="371"/>
  <c r="V224" i="371"/>
  <c r="U224" i="371"/>
  <c r="T224" i="371"/>
  <c r="S224" i="371"/>
  <c r="R224" i="371"/>
  <c r="Q224" i="371"/>
  <c r="T223" i="371"/>
  <c r="V223" i="371" s="1"/>
  <c r="S223" i="371"/>
  <c r="R223" i="371"/>
  <c r="Q223" i="371"/>
  <c r="V222" i="371"/>
  <c r="U222" i="371"/>
  <c r="T222" i="371"/>
  <c r="S222" i="371"/>
  <c r="R222" i="371"/>
  <c r="Q222" i="371"/>
  <c r="V221" i="371"/>
  <c r="U221" i="371"/>
  <c r="T221" i="371"/>
  <c r="S221" i="371"/>
  <c r="R221" i="371"/>
  <c r="Q221" i="371"/>
  <c r="V220" i="371"/>
  <c r="U220" i="371"/>
  <c r="T220" i="371"/>
  <c r="S220" i="371"/>
  <c r="R220" i="371"/>
  <c r="Q220" i="371"/>
  <c r="V219" i="371"/>
  <c r="U219" i="371"/>
  <c r="T219" i="371"/>
  <c r="S219" i="371"/>
  <c r="R219" i="371"/>
  <c r="Q219" i="371"/>
  <c r="V218" i="371"/>
  <c r="U218" i="371"/>
  <c r="T218" i="371"/>
  <c r="S218" i="371"/>
  <c r="R218" i="371"/>
  <c r="Q218" i="371"/>
  <c r="T217" i="371"/>
  <c r="V217" i="371" s="1"/>
  <c r="S217" i="371"/>
  <c r="R217" i="371"/>
  <c r="Q217" i="371"/>
  <c r="V216" i="371"/>
  <c r="U216" i="371"/>
  <c r="T216" i="371"/>
  <c r="S216" i="371"/>
  <c r="R216" i="371"/>
  <c r="Q216" i="371"/>
  <c r="T215" i="371"/>
  <c r="V215" i="371" s="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U211" i="371"/>
  <c r="T211" i="371"/>
  <c r="S211" i="371"/>
  <c r="R211" i="371"/>
  <c r="Q211" i="371"/>
  <c r="V210" i="371"/>
  <c r="U210" i="371"/>
  <c r="T210" i="371"/>
  <c r="S210" i="371"/>
  <c r="R210" i="371"/>
  <c r="Q210" i="371"/>
  <c r="V209" i="371"/>
  <c r="U209" i="371"/>
  <c r="T209" i="371"/>
  <c r="S209" i="371"/>
  <c r="R209" i="371"/>
  <c r="Q209" i="371"/>
  <c r="V208" i="371"/>
  <c r="U208" i="371"/>
  <c r="T208" i="371"/>
  <c r="S208" i="371"/>
  <c r="R208" i="371"/>
  <c r="Q208" i="371"/>
  <c r="V207" i="371"/>
  <c r="U207" i="371"/>
  <c r="T207" i="371"/>
  <c r="S207" i="371"/>
  <c r="R207" i="371"/>
  <c r="Q207" i="371"/>
  <c r="V206" i="371"/>
  <c r="U206" i="371"/>
  <c r="T206" i="371"/>
  <c r="S206" i="371"/>
  <c r="R206" i="371"/>
  <c r="Q206" i="371"/>
  <c r="V205" i="371"/>
  <c r="U205" i="371"/>
  <c r="T205" i="371"/>
  <c r="S205" i="371"/>
  <c r="R205" i="371"/>
  <c r="Q205" i="371"/>
  <c r="V204" i="371"/>
  <c r="U204" i="371"/>
  <c r="T204" i="371"/>
  <c r="S204" i="371"/>
  <c r="R204" i="371"/>
  <c r="Q204" i="371"/>
  <c r="T203" i="371"/>
  <c r="V203" i="371" s="1"/>
  <c r="S203" i="371"/>
  <c r="R203" i="371"/>
  <c r="Q203" i="371"/>
  <c r="V202" i="371"/>
  <c r="U202" i="371"/>
  <c r="T202" i="371"/>
  <c r="S202" i="371"/>
  <c r="R202" i="371"/>
  <c r="Q202" i="371"/>
  <c r="T201" i="371"/>
  <c r="V201" i="371" s="1"/>
  <c r="S201" i="371"/>
  <c r="R201" i="371"/>
  <c r="Q201" i="371"/>
  <c r="V200" i="37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260" i="371" l="1"/>
  <c r="U284" i="371"/>
  <c r="U286" i="371"/>
  <c r="U5" i="371"/>
  <c r="U15" i="371"/>
  <c r="U17" i="371"/>
  <c r="U21" i="371"/>
  <c r="U23" i="371"/>
  <c r="U25" i="371"/>
  <c r="U27" i="371"/>
  <c r="U29" i="371"/>
  <c r="U31" i="371"/>
  <c r="U37" i="371"/>
  <c r="U39" i="371"/>
  <c r="U45" i="371"/>
  <c r="U49" i="371"/>
  <c r="U51" i="371"/>
  <c r="U53" i="371"/>
  <c r="U55" i="371"/>
  <c r="U57" i="371"/>
  <c r="U59" i="371"/>
  <c r="U61" i="371"/>
  <c r="U63" i="371"/>
  <c r="U65" i="371"/>
  <c r="U69" i="371"/>
  <c r="U73" i="371"/>
  <c r="U83" i="371"/>
  <c r="U85" i="371"/>
  <c r="U95" i="371"/>
  <c r="U101" i="371"/>
  <c r="U103" i="371"/>
  <c r="U105" i="371"/>
  <c r="U107" i="371"/>
  <c r="U113" i="371"/>
  <c r="U119" i="371"/>
  <c r="U121" i="371"/>
  <c r="U125" i="371"/>
  <c r="U137" i="371"/>
  <c r="U147" i="371"/>
  <c r="U149" i="371"/>
  <c r="U153" i="371"/>
  <c r="U155" i="371"/>
  <c r="U161" i="371"/>
  <c r="U165" i="371"/>
  <c r="U167" i="371"/>
  <c r="U171" i="371"/>
  <c r="U173" i="371"/>
  <c r="U175" i="371"/>
  <c r="U177" i="371"/>
  <c r="U179" i="371"/>
  <c r="U187" i="371"/>
  <c r="U189" i="371"/>
  <c r="U191" i="371"/>
  <c r="U193" i="371"/>
  <c r="U195" i="371"/>
  <c r="U201" i="371"/>
  <c r="U203" i="371"/>
  <c r="U215" i="371"/>
  <c r="U217" i="371"/>
  <c r="U223" i="371"/>
  <c r="U225" i="371"/>
  <c r="U227" i="371"/>
  <c r="U235" i="371"/>
  <c r="U237" i="371"/>
  <c r="U239" i="371"/>
  <c r="U241" i="371"/>
  <c r="U243" i="371"/>
  <c r="U245" i="371"/>
  <c r="U255" i="371"/>
  <c r="U259" i="371"/>
  <c r="U263" i="371"/>
  <c r="U265" i="371"/>
  <c r="U281" i="371"/>
  <c r="U289" i="371"/>
  <c r="U11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8" i="414"/>
  <c r="E28" i="414" s="1"/>
  <c r="H3" i="390"/>
  <c r="Q3" i="347"/>
  <c r="S3" i="347"/>
  <c r="U3" i="34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<sst xmlns="http://schemas.openxmlformats.org/spreadsheetml/2006/main" count="27343" uniqueCount="5321">
  <si>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</si>
  <si>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</si>
  <si>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</si>
  <si>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</si>
  <si>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</si>
  <si>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</si>
  <si>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</si>
  <si>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</si>
  <si>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</si>
  <si>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</si>
  <si>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</si>
  <si>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</si>
  <si>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</si>
  <si>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</si>
  <si>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</si>
  <si>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</si>
  <si>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</si>
  <si>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</si>
  <si>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</si>
  <si>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</si>
  <si>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</si>
  <si>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</si>
  <si>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</si>
  <si>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</si>
  <si>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</si>
  <si>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</si>
  <si>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</si>
  <si>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</si>
  <si>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</si>
  <si>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</si>
  <si>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</si>
  <si>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</si>
  <si>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</si>
  <si>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</si>
  <si>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</si>
  <si>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</si>
  <si>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</si>
  <si>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</si>
  <si>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</si>
  <si>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</si>
  <si>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</si>
  <si>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</si>
  <si>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</si>
  <si>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</si>
  <si>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</si>
  <si>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</si>
  <si>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</si>
  <si>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</si>
  <si>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</si>
  <si>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</si>
  <si>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</si>
  <si>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</si>
  <si>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</si>
  <si>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</si>
  <si>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</si>
  <si>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</si>
  <si>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</si>
  <si>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</si>
  <si>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</si>
  <si>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</si>
  <si>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</si>
  <si>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</si>
  <si>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</si>
  <si>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</si>
  <si>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</si>
  <si>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</si>
  <si>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</si>
  <si>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</si>
  <si>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</si>
  <si>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</si>
  <si>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</si>
  <si>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</si>
  <si>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</si>
  <si>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</si>
  <si>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</si>
  <si>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</si>
  <si>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</si>
  <si>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</si>
  <si>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</si>
  <si>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</si>
  <si>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</si>
  <si>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</si>
  <si>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</si>
  <si>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</si>
  <si>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</si>
  <si>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</si>
  <si>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</si>
  <si>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</si>
  <si>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</si>
  <si>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</si>
  <si>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</si>
  <si>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</si>
  <si>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</si>
  <si>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</si>
  <si>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</si>
  <si>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</si>
  <si>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</si>
  <si>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</si>
  <si>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</si>
  <si>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</si>
  <si>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</si>
  <si>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</si>
  <si>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</si>
  <si>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</si>
  <si>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</si>
  <si>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</si>
  <si>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</si>
  <si>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</si>
  <si>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</si>
  <si>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</si>
  <si>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</si>
  <si>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</si>
  <si>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</si>
  <si>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</si>
  <si>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</si>
  <si>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</si>
  <si>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</si>
  <si>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</si>
  <si>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</si>
  <si>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</si>
  <si>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</si>
  <si>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</si>
  <si>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</si>
  <si>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</si>
  <si>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</si>
  <si>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</si>
  <si>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</si>
  <si>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</si>
  <si>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</si>
  <si>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</si>
  <si>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</si>
  <si>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</si>
  <si>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</si>
  <si>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</si>
  <si>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</si>
  <si>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</si>
  <si>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</si>
  <si>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</si>
  <si>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</si>
  <si>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</si>
  <si>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</si>
  <si>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</si>
  <si>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</si>
  <si>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</si>
  <si>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</si>
  <si>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</si>
  <si>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</si>
  <si>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</si>
  <si>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</si>
  <si>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</si>
  <si>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</si>
  <si>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</si>
  <si>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</si>
  <si>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</si>
  <si>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</si>
  <si>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</si>
  <si>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</si>
  <si>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</si>
  <si>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</si>
  <si>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</si>
  <si>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</si>
  <si>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</si>
  <si>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</si>
  <si>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</si>
  <si>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</si>
  <si>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</si>
  <si>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</si>
  <si>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</si>
  <si>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</si>
  <si>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</si>
  <si>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</si>
  <si>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</si>
  <si>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</si>
  <si>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</si>
  <si>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</si>
  <si>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</si>
  <si>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</si>
  <si>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</si>
  <si>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</si>
  <si>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</si>
  <si>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</si>
  <si>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</si>
  <si>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</si>
  <si>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</si>
  <si>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</si>
  <si>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</si>
  <si>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</si>
  <si>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</si>
  <si>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</si>
  <si>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</si>
  <si>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</si>
  <si>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</si>
  <si>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</si>
  <si>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</si>
  <si>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</si>
  <si>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</si>
  <si>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</si>
  <si>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</si>
  <si>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</si>
  <si>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</si>
  <si>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</si>
  <si>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</si>
  <si>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</si>
  <si>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</si>
  <si>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</si>
  <si>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</si>
  <si>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</si>
  <si>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</si>
  <si>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</si>
  <si>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</si>
  <si>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</si>
  <si>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</si>
  <si>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</si>
  <si>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</si>
  <si>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</si>
  <si>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</si>
  <si>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</si>
  <si>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</si>
  <si>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</si>
  <si>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</si>
  <si>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</si>
  <si>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</si>
  <si>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</si>
  <si>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</si>
  <si>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</si>
  <si>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</si>
  <si>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</si>
  <si>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</si>
  <si>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</si>
  <si>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</si>
  <si>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</si>
  <si>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</si>
  <si>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</si>
  <si>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</si>
  <si>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</si>
  <si>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</si>
  <si>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</si>
  <si>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</si>
  <si>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</si>
  <si>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</si>
  <si>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</si>
  <si>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</si>
  <si>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</si>
  <si>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</si>
  <si>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</si>
  <si>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geriatrie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</si>
  <si>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</si>
  <si>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</si>
  <si>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</si>
  <si>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</si>
  <si>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</si>
  <si>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</si>
  <si>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</si>
  <si>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</si>
  <si>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</si>
  <si>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</si>
  <si>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</si>
  <si>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</si>
  <si>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</si>
  <si>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</si>
  <si>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</si>
  <si>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</si>
  <si>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</si>
  <si>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</si>
  <si>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</si>
  <si>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</si>
  <si>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</si>
  <si>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</si>
  <si>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</si>
  <si>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</si>
  <si>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</si>
  <si>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</si>
  <si>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</si>
  <si>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</si>
  <si>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</si>
  <si>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</si>
  <si>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</si>
  <si>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</si>
  <si>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</si>
  <si>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</si>
  <si>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</si>
  <si>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</si>
  <si>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</si>
  <si>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</si>
  <si>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</si>
  <si>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</si>
  <si>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</si>
  <si>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</si>
  <si>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</si>
  <si>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</si>
  <si>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</si>
  <si>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</si>
  <si>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</si>
  <si>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</si>
  <si>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</si>
  <si>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</si>
  <si>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</si>
  <si>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</si>
  <si>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</si>
  <si>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</si>
  <si>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</si>
  <si>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</si>
  <si>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</si>
  <si>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</si>
  <si>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</si>
  <si>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</si>
  <si>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</si>
  <si>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</si>
  <si>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</si>
  <si>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</si>
  <si>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</si>
  <si>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</si>
  <si>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</si>
  <si>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</si>
  <si>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</si>
  <si>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</si>
  <si>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</si>
  <si>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</si>
  <si>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</si>
  <si>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</si>
  <si>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</si>
  <si>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</si>
  <si>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</si>
  <si>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</si>
  <si>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</si>
  <si>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</si>
  <si>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</si>
  <si>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</si>
  <si>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</si>
  <si>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</si>
  <si>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</si>
  <si>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</si>
  <si>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</si>
  <si>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</si>
  <si>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</si>
  <si>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</si>
  <si>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</si>
  <si>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</si>
  <si>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</si>
  <si>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</si>
  <si>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</si>
  <si>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</si>
  <si>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</si>
  <si>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</si>
  <si>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</si>
  <si>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</si>
  <si>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</si>
  <si>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</si>
  <si>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</si>
  <si>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</si>
  <si>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</si>
  <si>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</si>
  <si>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</si>
  <si>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</si>
  <si>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</si>
  <si>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</si>
  <si>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</si>
  <si>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</si>
  <si>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</si>
  <si>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</si>
  <si>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</si>
  <si>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</si>
  <si>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</si>
  <si>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</si>
  <si>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</si>
  <si>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</si>
  <si>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</si>
  <si>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</si>
  <si>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</si>
  <si>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</si>
  <si>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</si>
  <si>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</si>
  <si>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</si>
  <si>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</si>
  <si>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</si>
  <si>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</si>
  <si>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</si>
  <si>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</si>
  <si>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</si>
  <si>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</si>
  <si>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</si>
  <si>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</si>
  <si>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</si>
  <si>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</si>
  <si>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</si>
  <si>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</si>
  <si>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</si>
  <si>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</si>
  <si>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</si>
  <si>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</si>
  <si>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</si>
  <si>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</si>
  <si>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</si>
  <si>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</si>
  <si>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</si>
  <si>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</si>
  <si>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</si>
  <si>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</si>
  <si>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</si>
  <si>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</si>
  <si>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</si>
  <si>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</si>
  <si>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</si>
  <si>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</si>
  <si>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</si>
  <si>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</si>
  <si>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</si>
  <si>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</si>
  <si>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</si>
  <si>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</si>
  <si>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</si>
  <si>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</si>
  <si>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</si>
  <si>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</si>
  <si>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</si>
  <si>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</si>
  <si>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</si>
  <si>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</si>
  <si>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</si>
  <si>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</si>
  <si>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</si>
  <si>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</si>
  <si>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</si>
  <si>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</si>
  <si>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</si>
  <si>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</si>
  <si>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</si>
  <si>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</si>
  <si>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</si>
  <si>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</si>
  <si>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</si>
  <si>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</si>
  <si>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</si>
  <si>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</si>
  <si>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</si>
  <si>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</si>
  <si>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</si>
  <si>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/>
  </si>
  <si>
    <t>Oddělení geriatrie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</si>
  <si>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</si>
  <si>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</si>
  <si>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</si>
  <si>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</si>
  <si>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</si>
  <si>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</si>
  <si>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</si>
  <si>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</si>
  <si>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</si>
  <si>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3011</t>
  </si>
  <si>
    <t>GER lůž. odd. 46, 47,-původně 90 lůž/ 15 uzav</t>
  </si>
  <si>
    <t>SumaNS</t>
  </si>
  <si>
    <t>mezeraNS</t>
  </si>
  <si>
    <t>3021</t>
  </si>
  <si>
    <t>Oddělení geriatrie, ambulance</t>
  </si>
  <si>
    <t>MICARDIS 80 MG</t>
  </si>
  <si>
    <t>POR TBL NOB 98X80MG</t>
  </si>
  <si>
    <t>ATENOBENE 25 MG</t>
  </si>
  <si>
    <t>POR TBL FLM 30X25MG</t>
  </si>
  <si>
    <t>MILURIT</t>
  </si>
  <si>
    <t>TBL 50X100MG</t>
  </si>
  <si>
    <t>ATENOLOL AL 50</t>
  </si>
  <si>
    <t>POR TBL NOB 30X50MG</t>
  </si>
  <si>
    <t>UNIPRES 20</t>
  </si>
  <si>
    <t>TBL 30X20MG</t>
  </si>
  <si>
    <t>CONCOR COR 2.5 MG</t>
  </si>
  <si>
    <t>TBL OBD 28X2.5MG</t>
  </si>
  <si>
    <t>CONCOR COR 5 MG</t>
  </si>
  <si>
    <t>TBL OBD 28X5MG</t>
  </si>
  <si>
    <t>CONCOR COR 10 MG</t>
  </si>
  <si>
    <t>TBL OBD 28X10MG</t>
  </si>
  <si>
    <t>LUSOPRESS</t>
  </si>
  <si>
    <t>TBL 28X20MG</t>
  </si>
  <si>
    <t>RAMIL 1.25</t>
  </si>
  <si>
    <t>POR TBLNOB30X1.25MG</t>
  </si>
  <si>
    <t>RAMIL 5</t>
  </si>
  <si>
    <t>POR TBLNOB 30X5MG</t>
  </si>
  <si>
    <t>FORMOTEROL-RATIOPHARM 12 MCG</t>
  </si>
  <si>
    <t>INH CPS 60X12RG+APL</t>
  </si>
  <si>
    <t>LACTULOSA BIOMEDICA</t>
  </si>
  <si>
    <t>POR SIR 250ML 50%</t>
  </si>
  <si>
    <t>POR SIR 500ML 50%</t>
  </si>
  <si>
    <t>LAMOTRIGIN ACTAVIS 50 MG</t>
  </si>
  <si>
    <t>CIPRALEX 10 MG</t>
  </si>
  <si>
    <t>POR TBL FLM 28X10MG</t>
  </si>
  <si>
    <t>BETASERC 8</t>
  </si>
  <si>
    <t>POR TBL NOB 100X8MG</t>
  </si>
  <si>
    <t>BETASERC 16</t>
  </si>
  <si>
    <t>POR TBL NOB 60X16MG</t>
  </si>
  <si>
    <t>BONVIVA</t>
  </si>
  <si>
    <t>POR TBL FLM 3X150MG</t>
  </si>
  <si>
    <t>INSUMAN RAPID 100 IU/ML</t>
  </si>
  <si>
    <t>INJ SOL 5X3ML/300UT</t>
  </si>
  <si>
    <t>KEPPRA 250 MG</t>
  </si>
  <si>
    <t>POR TBL FLM50X250MG</t>
  </si>
  <si>
    <t>KEPPRA 500 MG</t>
  </si>
  <si>
    <t>POR TBL FLM50X500MG</t>
  </si>
  <si>
    <t>POR TBL NOB 28X80MG</t>
  </si>
  <si>
    <t>REMOOD 20 MG</t>
  </si>
  <si>
    <t>POR TBL FLM 30X20MG</t>
  </si>
  <si>
    <t>HELICID « 40 INF. LYOF.1X40MG</t>
  </si>
  <si>
    <t>SIMGAL 40 MG</t>
  </si>
  <si>
    <t>POR TBL FLM 28X40MG</t>
  </si>
  <si>
    <t>BISOPROLOL-RATIOPHARM 5 MG</t>
  </si>
  <si>
    <t>POR TBL NOB 30X5MG</t>
  </si>
  <si>
    <t>YASNAL 5 MG</t>
  </si>
  <si>
    <t>POR TBL FLM 28X5MG</t>
  </si>
  <si>
    <t>YASNAL 10 MG</t>
  </si>
  <si>
    <t>BETALOC SR 200MG</t>
  </si>
  <si>
    <t>TBL RET 30X200MG</t>
  </si>
  <si>
    <t>LORADUR MITE</t>
  </si>
  <si>
    <t>POR TBL NOB 50</t>
  </si>
  <si>
    <t>TULIP 10 MG POTAHOVANÉ TABLETY</t>
  </si>
  <si>
    <t>POR TBL FLM 30X10MG</t>
  </si>
  <si>
    <t>BETASERC 24</t>
  </si>
  <si>
    <t>POR TBL NOB 50X24MG</t>
  </si>
  <si>
    <t>AMPRILAN H 5 MG/25 MG</t>
  </si>
  <si>
    <t>POR TBL NOB 30 BLI</t>
  </si>
  <si>
    <t>ALZIL 5 MG, POTAHOVANÁ TABLETA</t>
  </si>
  <si>
    <t>TRAMAL</t>
  </si>
  <si>
    <t>GTT 1X96ML</t>
  </si>
  <si>
    <t>FOSAMAX 70 1X TYDNE</t>
  </si>
  <si>
    <t>TBL 4X70MG</t>
  </si>
  <si>
    <t>KAMIREN 2</t>
  </si>
  <si>
    <t>TBL 30X2MG</t>
  </si>
  <si>
    <t>RHEFLUIN</t>
  </si>
  <si>
    <t>TBL 30</t>
  </si>
  <si>
    <t>DUPHALAC</t>
  </si>
  <si>
    <t>SIR 1X200ML-HDPE</t>
  </si>
  <si>
    <t>SIR 1X500ML-HDPE</t>
  </si>
  <si>
    <t>PRENESSA 4 MG</t>
  </si>
  <si>
    <t>POR TBL NOB 30X4MG</t>
  </si>
  <si>
    <t>RYTMONORM 150MG</t>
  </si>
  <si>
    <t>TBL 50X150MG</t>
  </si>
  <si>
    <t>PROLEKOFEN</t>
  </si>
  <si>
    <t>TBL FC 50X150MG</t>
  </si>
  <si>
    <t>HUMULIN M3(30/70)CARTRIDGE</t>
  </si>
  <si>
    <t>INJ 5X3ML/300UT</t>
  </si>
  <si>
    <t>HUMULIN R CARTRIDGE</t>
  </si>
  <si>
    <t>CONCOR</t>
  </si>
  <si>
    <t>TBL FC 30X5MG</t>
  </si>
  <si>
    <t>MODURETIC</t>
  </si>
  <si>
    <t>POR TBL NOB 30</t>
  </si>
  <si>
    <t>METFORMIN-TEVA 500 MG</t>
  </si>
  <si>
    <t>POR TBLFLM 60X500MG</t>
  </si>
  <si>
    <t>FAMOSAN 20MG</t>
  </si>
  <si>
    <t>TBL OBD 20X20MG</t>
  </si>
  <si>
    <t>SEDACORON</t>
  </si>
  <si>
    <t>INJ 5X3ML/150MG</t>
  </si>
  <si>
    <t>LORISTA H 50 MG/12,5 MG</t>
  </si>
  <si>
    <t>POR TBL FLM 28</t>
  </si>
  <si>
    <t>VEROGALID ER 240 MG</t>
  </si>
  <si>
    <t>POR TBLPRO30X240MG</t>
  </si>
  <si>
    <t>LORISTA 100 MG tbl.</t>
  </si>
  <si>
    <t>POR TBL FLM 28X100MG</t>
  </si>
  <si>
    <t>PRESTARIUM NEO</t>
  </si>
  <si>
    <t>POR TBL FLM 30X5MG</t>
  </si>
  <si>
    <t>PRESTARIUM NEO FORTE</t>
  </si>
  <si>
    <t>NOLPAZA 40 MG ENTEROSOLVENTNÍ TABLETY</t>
  </si>
  <si>
    <t>POR TBL ENT 28X40MG</t>
  </si>
  <si>
    <t>POR TBL FLM 90X10MG</t>
  </si>
  <si>
    <t>POR TBL ENT 14X40MG</t>
  </si>
  <si>
    <t>MIRTAZAPIN SANDOZ 30 MG</t>
  </si>
  <si>
    <t>POR TBL FLM 30X30MG</t>
  </si>
  <si>
    <t>APO-CITAL 20 MG</t>
  </si>
  <si>
    <t>PRESTARIUM NEO COMBI</t>
  </si>
  <si>
    <t>POR TBL FLM 30</t>
  </si>
  <si>
    <t>PRESTANCE 5 MG/5 MG</t>
  </si>
  <si>
    <t>PRESTANCE 10 MG/10 MG</t>
  </si>
  <si>
    <t>ZENARO 5 MG</t>
  </si>
  <si>
    <t>POR TBL FLM 28X5MG III</t>
  </si>
  <si>
    <t>POR TBL FLM 50X5MG III</t>
  </si>
  <si>
    <t>VASOCARDIN 50</t>
  </si>
  <si>
    <t>POR TBL NOB 50X50MG</t>
  </si>
  <si>
    <t>VASOCARDIN 100</t>
  </si>
  <si>
    <t>POR TBL NOB 50X100MG</t>
  </si>
  <si>
    <t>PRESTARIUM NEO COMBI 10 MG/2,5 MG</t>
  </si>
  <si>
    <t>POR TBL FLM 90</t>
  </si>
  <si>
    <t>UNILAT 50 MIKROGRAMŮ/ML, OČNÍ KAPKY, ROZTOK</t>
  </si>
  <si>
    <t>OPH GTT SOL 1X2.5ML</t>
  </si>
  <si>
    <t>METHOTREXATE HOSPIRA 2,5 MG TABLETY</t>
  </si>
  <si>
    <t>POR TBL NOB 100X2.5MG</t>
  </si>
  <si>
    <t>RAMIPRIL H 5 MG/25 MG ACTAVIS</t>
  </si>
  <si>
    <t>POR TBL NOB 50X5/25MG</t>
  </si>
  <si>
    <t>NOLPAZA 20 MG ENTEROSOLVENTNÍ TABLETY</t>
  </si>
  <si>
    <t>POR TBL ENT 14X20MG</t>
  </si>
  <si>
    <t>CLOPIDOGREL MYLAN 75 MG</t>
  </si>
  <si>
    <t>POR TBL FLM 30X75MG</t>
  </si>
  <si>
    <t>O</t>
  </si>
  <si>
    <t>TIMOHEXAL 0,5%</t>
  </si>
  <si>
    <t>OPH GTT SOL 3X5ML</t>
  </si>
  <si>
    <t>INVANZ 1 G</t>
  </si>
  <si>
    <t>INF PLV SOL 1X1GM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</si>
  <si>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</si>
  <si>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</si>
  <si>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</si>
  <si>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</si>
  <si>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</si>
  <si>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</si>
  <si>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</si>
  <si>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</si>
  <si>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</si>
  <si>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</si>
  <si>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</si>
  <si>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</si>
  <si>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</si>
  <si>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BETALOC ZOK 50 MG</t>
  </si>
  <si>
    <t>POR TBL PRO 100X50MG</t>
  </si>
  <si>
    <t>GENTAMICIN LEK 80 MG/2 ML</t>
  </si>
  <si>
    <t>INJ SOL 10X2ML/80MG</t>
  </si>
  <si>
    <t>GLUKÓZA 5% VIAFLO</t>
  </si>
  <si>
    <t>INF SOL 20X500ML</t>
  </si>
  <si>
    <t>CINARIZIN LEK 75 MG</t>
  </si>
  <si>
    <t>POR TBL NOB 50X75MG</t>
  </si>
  <si>
    <t>CINARIZIN LEK 25 MG</t>
  </si>
  <si>
    <t>POR TBL NOB 50X25MG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</si>
  <si>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</si>
  <si>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</si>
  <si>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</si>
  <si>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</si>
  <si>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</si>
  <si>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</si>
  <si>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ATROPIN BIOTIKA 0.5MG</t>
  </si>
  <si>
    <t>INJ 10X1ML/0.5MG</t>
  </si>
  <si>
    <t>CALCIFEROL BIOTIKA FORTE</t>
  </si>
  <si>
    <t>INJ 1X1ML/7.5MG</t>
  </si>
  <si>
    <t>MAGNESIUM SULFURICUM BIOTIKA</t>
  </si>
  <si>
    <t>INJ 5X10ML 10%</t>
  </si>
  <si>
    <t>INJ 5X10ML 20%</t>
  </si>
  <si>
    <t>MESOCAIN</t>
  </si>
  <si>
    <t>INJ 10X10ML 1%</t>
  </si>
  <si>
    <t>NATRIUM CHLORATUM BIOTIKA 10%</t>
  </si>
  <si>
    <t>INJ 10X5ML 10%</t>
  </si>
  <si>
    <t>NATRIUM CHLORATUM BIOTIKA ISOT.</t>
  </si>
  <si>
    <t>INJ 10X10ML</t>
  </si>
  <si>
    <t>NORADRENALIN LECIVA</t>
  </si>
  <si>
    <t>PYRIDOXIN LECIVA</t>
  </si>
  <si>
    <t>INJ 5X1ML 50MG</t>
  </si>
  <si>
    <t>SYNTOPHYLLIN</t>
  </si>
  <si>
    <t>INJ 5X10ML/240MG</t>
  </si>
  <si>
    <t>SYNTOSTIGMIN</t>
  </si>
  <si>
    <t>VITAMIN B12 LECIVA 1000RG</t>
  </si>
  <si>
    <t>INJ 5X1ML/1000RG</t>
  </si>
  <si>
    <t>KANAVIT</t>
  </si>
  <si>
    <t>GTT 1X5ML 20MG/ML</t>
  </si>
  <si>
    <t>OPHTHALMO-SEPTONEX</t>
  </si>
  <si>
    <t>GTT OPH 1X10ML</t>
  </si>
  <si>
    <t>SANORIN EMULSIO</t>
  </si>
  <si>
    <t>GTT NAS 10ML 0.1%</t>
  </si>
  <si>
    <t>SANORIN</t>
  </si>
  <si>
    <t>LIQ 10ML 0.1%</t>
  </si>
  <si>
    <t>CALCIUM PANTHOTEN. SLOVAKOFARMA</t>
  </si>
  <si>
    <t>UNG 1X30GM</t>
  </si>
  <si>
    <t>HYDROCORTISON M LECIVA</t>
  </si>
  <si>
    <t>UNG 10GM 1%</t>
  </si>
  <si>
    <t>PITYOL</t>
  </si>
  <si>
    <t>SPECIES UROLOGICAE PLANTA</t>
  </si>
  <si>
    <t>SPC 1X100GM</t>
  </si>
  <si>
    <t>DIAPREL MR</t>
  </si>
  <si>
    <t>TBL RET 60X30MG</t>
  </si>
  <si>
    <t>DOPEGYT</t>
  </si>
  <si>
    <t>TBL 50X250MG</t>
  </si>
  <si>
    <t>MILURIT 300</t>
  </si>
  <si>
    <t>TBL 30X300MG</t>
  </si>
  <si>
    <t>DICYNONE</t>
  </si>
  <si>
    <t>TBL 30x 500 mg</t>
  </si>
  <si>
    <t>OXAZEPAM TBL.20X10MG</t>
  </si>
  <si>
    <t>TBL 20X10MG(BLISTR)</t>
  </si>
  <si>
    <t>FUROSEMID BIOTIKA</t>
  </si>
  <si>
    <t>INJ 5X2ML/20MG</t>
  </si>
  <si>
    <t>UBRETID</t>
  </si>
  <si>
    <t>PANCREOLAN FORTE</t>
  </si>
  <si>
    <t>TBL ENT 30X220MG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</si>
  <si>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</si>
  <si>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</si>
  <si>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</si>
  <si>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</si>
  <si>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</si>
  <si>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</si>
  <si>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</si>
  <si>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TBL 50X1.5MG</t>
  </si>
  <si>
    <t>INJ 5X1ML/5MG</t>
  </si>
  <si>
    <t>GTT 1X10ML/20MG</t>
  </si>
  <si>
    <t>MAXITROL</t>
  </si>
  <si>
    <t>SUS OPH 1X5ML</t>
  </si>
  <si>
    <t>UNG OPH 1X3.5GM</t>
  </si>
  <si>
    <t>OPHTHALMO-HYDROCORTISON LECIVA</t>
  </si>
  <si>
    <t>UNG OPH 1X5GM 0.5%</t>
  </si>
  <si>
    <t>BERODUAL N</t>
  </si>
  <si>
    <t>INH SOL PSS 200DÁV</t>
  </si>
  <si>
    <t>GEL 1X20GM</t>
  </si>
  <si>
    <t>DOLSIN</t>
  </si>
  <si>
    <t>INJ 10X1ML 5%</t>
  </si>
  <si>
    <t>ENDIARON</t>
  </si>
  <si>
    <t>TBL OBD 20X250MG</t>
  </si>
  <si>
    <t>VIREGYT-K</t>
  </si>
  <si>
    <t>CPS 50X100MG</t>
  </si>
  <si>
    <t>PRESID 5 MG</t>
  </si>
  <si>
    <t>TBL RET 30X5MG</t>
  </si>
  <si>
    <t>PREDNISON 20 LECIVA</t>
  </si>
  <si>
    <t>TBL 20X20MG(BLISTR)</t>
  </si>
  <si>
    <t>DIGOXIN 0.250 LECIVA</t>
  </si>
  <si>
    <t>TBL 30X0.25MG</t>
  </si>
  <si>
    <t>VEROSPIRON</t>
  </si>
  <si>
    <t>HEPAROID LECIVA</t>
  </si>
  <si>
    <t>NAKOM</t>
  </si>
  <si>
    <t>TBL 100X275MG</t>
  </si>
  <si>
    <t>GRANDAXIN</t>
  </si>
  <si>
    <t>TBL 20X50MG</t>
  </si>
  <si>
    <t>TRIAMCINOLON S LECIVA</t>
  </si>
  <si>
    <t>UNG 30GM</t>
  </si>
  <si>
    <t>TRIAMCINOLON E LECIVA</t>
  </si>
  <si>
    <t>UNG 1X20GM</t>
  </si>
  <si>
    <t>IRUXOL MONO</t>
  </si>
  <si>
    <t>DRM UNG 1X30GM</t>
  </si>
  <si>
    <t>PARALEN</t>
  </si>
  <si>
    <t>SUP 5X500MG</t>
  </si>
  <si>
    <t>ANAVENOL</t>
  </si>
  <si>
    <t>DRG 60X32MG</t>
  </si>
  <si>
    <t>NOVALGIN</t>
  </si>
  <si>
    <t>INJ 10X2ML/1000MG</t>
  </si>
  <si>
    <t>DIPIDOLOR</t>
  </si>
  <si>
    <t>INJ 5X2ML 7.5MG/ML</t>
  </si>
  <si>
    <t>HEMINEVRIN 300MG</t>
  </si>
  <si>
    <t>CPS 100X300MG</t>
  </si>
  <si>
    <t>HYLAK FORTE</t>
  </si>
  <si>
    <t>GTT 1X100ML</t>
  </si>
  <si>
    <t>LOCOID 0.1%</t>
  </si>
  <si>
    <t>CRM 1X30GM 0.1%</t>
  </si>
  <si>
    <t>NASIVIN</t>
  </si>
  <si>
    <t>GTT NAS 10ML 0.025%</t>
  </si>
  <si>
    <t>GTT NAS 10ML 0.05%</t>
  </si>
  <si>
    <t>TORECAN</t>
  </si>
  <si>
    <t>DRG 50X6.5MG</t>
  </si>
  <si>
    <t>LOPERON CPS</t>
  </si>
  <si>
    <t>POR CPS DUR 10X2MG</t>
  </si>
  <si>
    <t>ENTEROL</t>
  </si>
  <si>
    <t>POR CPS DUR10X250MG</t>
  </si>
  <si>
    <t>AQUA PRO INJECTIONE BRAUN</t>
  </si>
  <si>
    <t>INJ SOL 20X100ML-PE</t>
  </si>
  <si>
    <t>OXYCONTIN 20 MG</t>
  </si>
  <si>
    <t>POR TBL PRO 30X20MG</t>
  </si>
  <si>
    <t>OXYCONTIN 10 MG</t>
  </si>
  <si>
    <t>POR TBL PRO 30X10MG</t>
  </si>
  <si>
    <t>OXYCONTIN 40 MG</t>
  </si>
  <si>
    <t>POR TBL PRO 30X40MG</t>
  </si>
  <si>
    <t>GERATAM 1200</t>
  </si>
  <si>
    <t>TBL OBD 60X1200MG</t>
  </si>
  <si>
    <t>TBL OBD 100X1200MG</t>
  </si>
  <si>
    <t>GERATAM 3G</t>
  </si>
  <si>
    <t>INJ 4X15ML/3GM</t>
  </si>
  <si>
    <t>PLASMALYTE ROZTOK</t>
  </si>
  <si>
    <t>INF SOL 10X1000ML</t>
  </si>
  <si>
    <t>VIGANTOL</t>
  </si>
  <si>
    <t>POR GTT SOL 1x10ML</t>
  </si>
  <si>
    <t>TABULETTA MAGNESII LACT.0.5</t>
  </si>
  <si>
    <t>TBL 100X0.5GM</t>
  </si>
  <si>
    <t>YAL</t>
  </si>
  <si>
    <t>SOL 2X67.5ML</t>
  </si>
  <si>
    <t>TEBOKAN 40 MG</t>
  </si>
  <si>
    <t>POR TBL FLM100X40MG</t>
  </si>
  <si>
    <t>ZOVIRAX 800 MG</t>
  </si>
  <si>
    <t>POR TBL NOB35X800MG</t>
  </si>
  <si>
    <t>URSOSAN</t>
  </si>
  <si>
    <t>POR CPSDUR100X250MG</t>
  </si>
  <si>
    <t>DETRALEX</t>
  </si>
  <si>
    <t>POR TBL FLM 60</t>
  </si>
  <si>
    <t>ALPHA D3 1MCG</t>
  </si>
  <si>
    <t>POR CPS MOL 30X1RG</t>
  </si>
  <si>
    <t>COAXIL</t>
  </si>
  <si>
    <t>TBL OBD 90X12.5MG</t>
  </si>
  <si>
    <t>KREON 25 000</t>
  </si>
  <si>
    <t>POR CPS DUR 50</t>
  </si>
  <si>
    <t>INHIBACE 2.5 MG</t>
  </si>
  <si>
    <t>POR TBL FLM28X2.5MG</t>
  </si>
  <si>
    <t>ROCALTROL 0.25 MCG</t>
  </si>
  <si>
    <t>POR CPSMOL30X0.25RG</t>
  </si>
  <si>
    <t>SIMEPAR</t>
  </si>
  <si>
    <t>POR CPS DUR 40X70MG</t>
  </si>
  <si>
    <t>FENISTIL</t>
  </si>
  <si>
    <t>DRM GEL 1X30GM/30MG</t>
  </si>
  <si>
    <t>POR GTT SOL 1X20ML</t>
  </si>
  <si>
    <t>LESCOL XL</t>
  </si>
  <si>
    <t>POR TBL PRO 28X80MG</t>
  </si>
  <si>
    <t>TEGRETOL CR 200</t>
  </si>
  <si>
    <t>TBL RET 50X200MG</t>
  </si>
  <si>
    <t>EXCIPIAL U HYDROLOTIO</t>
  </si>
  <si>
    <t>DRM EML 1X200ML</t>
  </si>
  <si>
    <t>EXCIPIAL KRÉM</t>
  </si>
  <si>
    <t>DRM CRM 1X100GM</t>
  </si>
  <si>
    <t>EXCIPIAL MASTNÝ KRÉM</t>
  </si>
  <si>
    <t>EXCIPIAL MAST S MANDLOV.OLEJEM</t>
  </si>
  <si>
    <t>DRM UNG 1X100GM</t>
  </si>
  <si>
    <t>IMACORT</t>
  </si>
  <si>
    <t>DRM CRM 1X20GM</t>
  </si>
  <si>
    <t>DICYNONE 250</t>
  </si>
  <si>
    <t>INJ SOL 4X2ML/250MG</t>
  </si>
  <si>
    <t>KALIUM CHLORATUM BIOMEDICA</t>
  </si>
  <si>
    <t>POR TBLFLM100X500MG</t>
  </si>
  <si>
    <t>OXYPHYLLIN</t>
  </si>
  <si>
    <t>MAGNESII LACTICI 0.5 TBL.MVM</t>
  </si>
  <si>
    <t>PORTBLNOB100X0.5GM</t>
  </si>
  <si>
    <t>VESICARE 5 MG</t>
  </si>
  <si>
    <t>POR TBL FLM 100X5MG</t>
  </si>
  <si>
    <t>LISKANTIN</t>
  </si>
  <si>
    <t>POR TBL NOB 100X250MG</t>
  </si>
  <si>
    <t>SIOFOR 1000</t>
  </si>
  <si>
    <t>POR TBLFLM60X1000MG</t>
  </si>
  <si>
    <t>FAKTU</t>
  </si>
  <si>
    <t>RCT SUP 20</t>
  </si>
  <si>
    <t>LAGOSA</t>
  </si>
  <si>
    <t>DRG 100X150MG</t>
  </si>
  <si>
    <t>BELODERM</t>
  </si>
  <si>
    <t>DRM CRM1X30GM 0.05%</t>
  </si>
  <si>
    <t>MONOTAB 20</t>
  </si>
  <si>
    <t>POR TBL NOB 20X20MG</t>
  </si>
  <si>
    <t>CARDIKET RETARD 120</t>
  </si>
  <si>
    <t>POR CPS PRO30X120MG</t>
  </si>
  <si>
    <t>MONOTAB SR</t>
  </si>
  <si>
    <t>POR TBL PRO20X100MG</t>
  </si>
  <si>
    <t>POR TBLPRO100X100MG</t>
  </si>
  <si>
    <t>AKINETON</t>
  </si>
  <si>
    <t>POR TBL NOB 50X2MG</t>
  </si>
  <si>
    <t>PERFALGAN 10 MG/ML</t>
  </si>
  <si>
    <t>INF SOL12X100ML/1GM</t>
  </si>
  <si>
    <t>GLUCOPHAGE 1000 MG</t>
  </si>
  <si>
    <t>HYDROCORTISON VUAB 100 MG</t>
  </si>
  <si>
    <t>INJ PLV SOL 1X100MG</t>
  </si>
  <si>
    <t>INDAPAMIDE ORION 1,5 MG</t>
  </si>
  <si>
    <t>POR TBL PRO 30X1.5MG</t>
  </si>
  <si>
    <t>FEVARIN 100</t>
  </si>
  <si>
    <t>POR TBL FLM 30X100MG</t>
  </si>
  <si>
    <t>HELICID 10 ZENTIVA</t>
  </si>
  <si>
    <t>POR CPS ETD 28X10MG</t>
  </si>
  <si>
    <t>HELICID 20 ZENTIVA</t>
  </si>
  <si>
    <t>POR CPS ETD 28X20MG</t>
  </si>
  <si>
    <t>POR CPS ETD 90X20MG</t>
  </si>
  <si>
    <t>GANFORT 300MCG/ML + 5MG/ML</t>
  </si>
  <si>
    <t>OPH GTT SOL 1X3ML</t>
  </si>
  <si>
    <t>AZOPT</t>
  </si>
  <si>
    <t>OPH GTT SUS 1X5ML</t>
  </si>
  <si>
    <t>ARAVA 20 MG</t>
  </si>
  <si>
    <t>EBIXA 10 MG</t>
  </si>
  <si>
    <t>POR TBL FLM 56X10MG</t>
  </si>
  <si>
    <t>EXELON 1,5 MG</t>
  </si>
  <si>
    <t>POR CPS DUR 56X1.5MG</t>
  </si>
  <si>
    <t>EXELON 3 MG</t>
  </si>
  <si>
    <t>POR CPS DUR 56X3MG</t>
  </si>
  <si>
    <t>EXELON 4.5 MG</t>
  </si>
  <si>
    <t>POR CPS DUR 56X4.5MG</t>
  </si>
  <si>
    <t>MICARDISPLUS 80/12.5 MG</t>
  </si>
  <si>
    <t>POR TBL NOB 28</t>
  </si>
  <si>
    <t>NOVONORM 1 MG</t>
  </si>
  <si>
    <t>PORTBLNOB 90X1MG</t>
  </si>
  <si>
    <t>LANTUS 100 IU/ML</t>
  </si>
  <si>
    <t>INJ SOL 5X3ML - CA</t>
  </si>
  <si>
    <t>LUMIGAN 0.3 MG/ML</t>
  </si>
  <si>
    <t>PROTELOS 2 G</t>
  </si>
  <si>
    <t>POR GRA SUS 28X2GM</t>
  </si>
  <si>
    <t>APIDRA 100 JEDNOTEK/ML</t>
  </si>
  <si>
    <t>SDR INJ SOL 5X3ML</t>
  </si>
  <si>
    <t>JANUVIA 100 MG</t>
  </si>
  <si>
    <t>TOVIAZ 4 MG</t>
  </si>
  <si>
    <t>POR TBL PRO 28X4MG</t>
  </si>
  <si>
    <t>TOVIAZ 8 MG</t>
  </si>
  <si>
    <t>POR TBL PRO 28X8MG</t>
  </si>
  <si>
    <t>AERIUS 5 MG</t>
  </si>
  <si>
    <t>POR TBL DIS 30X5MG</t>
  </si>
  <si>
    <t>EXELON 9,5 MG/24H</t>
  </si>
  <si>
    <t>DRM EMP TDR 30X18MG</t>
  </si>
  <si>
    <t>GALVUS 50 MG</t>
  </si>
  <si>
    <t>POR TBL NOB 56X50MG</t>
  </si>
  <si>
    <t>MICARDISPLUS 80/25 MG</t>
  </si>
  <si>
    <t>STALEVO 200 MG/50 MG/200 MG</t>
  </si>
  <si>
    <t>POR TBL FLM 100</t>
  </si>
  <si>
    <t>DOLMINA GEL</t>
  </si>
  <si>
    <t>GEL 1X50GM 1%</t>
  </si>
  <si>
    <t>TBL 100X25MG</t>
  </si>
  <si>
    <t>NITROMINT 2.6MG</t>
  </si>
  <si>
    <t>TBL RET 60X2.6MG</t>
  </si>
  <si>
    <t>TENSIOMIN</t>
  </si>
  <si>
    <t>TBL 30X25MG</t>
  </si>
  <si>
    <t>BETALOC ZOK 25 MG</t>
  </si>
  <si>
    <t>TBL RET 100X25MG</t>
  </si>
  <si>
    <t>CEFTAZIDIM KABI 1 GM</t>
  </si>
  <si>
    <t>INJ PLV SOL 10X1GM</t>
  </si>
  <si>
    <t>CARBOTOX</t>
  </si>
  <si>
    <t>TBL 20 - BLISTR</t>
  </si>
  <si>
    <t>IBUPROFEN AL 400</t>
  </si>
  <si>
    <t>TBL OBD 100X400MG</t>
  </si>
  <si>
    <t>TBL RET 28X25MG</t>
  </si>
  <si>
    <t>SPIRIVA</t>
  </si>
  <si>
    <t>INH PLV CPS 30X18RG</t>
  </si>
  <si>
    <t>PREDUCTAL MR</t>
  </si>
  <si>
    <t>POR TBL RET 60X35MG</t>
  </si>
  <si>
    <t>ATROVENT N</t>
  </si>
  <si>
    <t>INH SOL PSS200X20RG</t>
  </si>
  <si>
    <t>DORETA 37,5 MG/325 MG</t>
  </si>
  <si>
    <t>POR TBL FLM 10</t>
  </si>
  <si>
    <t>HYDROCORTISON VALEANT</t>
  </si>
  <si>
    <t>BACLOFEN</t>
  </si>
  <si>
    <t>TBL 50X10MG</t>
  </si>
  <si>
    <t>MILGAMMA</t>
  </si>
  <si>
    <t>POR TBL OBD 20</t>
  </si>
  <si>
    <t>EUPHYLLIN CR N 100</t>
  </si>
  <si>
    <t>CPS RET 50X100MG</t>
  </si>
  <si>
    <t>EUPHYLLIN CR N 200</t>
  </si>
  <si>
    <t>CPS RET 50X200MG</t>
  </si>
  <si>
    <t>EUPHYLLIN CR N 300</t>
  </si>
  <si>
    <t>CPS RET 50X300MG</t>
  </si>
  <si>
    <t>REMESTYP 1.0</t>
  </si>
  <si>
    <t>INJ 5X10ML/1MG</t>
  </si>
  <si>
    <t>ISICOM 100MG</t>
  </si>
  <si>
    <t>TBL 100X125MG</t>
  </si>
  <si>
    <t>BETALOC ZOK 100 MG</t>
  </si>
  <si>
    <t>TBL RET 30X100MG</t>
  </si>
  <si>
    <t>TRITTICO AC 150</t>
  </si>
  <si>
    <t>TBL RET 60X150MG</t>
  </si>
  <si>
    <t>EUTHYROX 75</t>
  </si>
  <si>
    <t>TBL 100X75RG</t>
  </si>
  <si>
    <t>EUTHYROX 125</t>
  </si>
  <si>
    <t>TBL 100X125RG</t>
  </si>
  <si>
    <t>VEROSPIRON 50MG</t>
  </si>
  <si>
    <t>CPS 30X50MG</t>
  </si>
  <si>
    <t>ERDOMED</t>
  </si>
  <si>
    <t>POR GRA SUS 1X100ML</t>
  </si>
  <si>
    <t>HUMULIN R 100 M.J./ML</t>
  </si>
  <si>
    <t>INJ 1X10ML/1KU</t>
  </si>
  <si>
    <t>TANAKAN</t>
  </si>
  <si>
    <t>TBL OBD 90X40MG</t>
  </si>
  <si>
    <t>DUROGESIC 75MCG/H</t>
  </si>
  <si>
    <t>EMP 5X7.5MG(30CM2)</t>
  </si>
  <si>
    <t>EUTHYROX 88 MIKROGRAMŮ</t>
  </si>
  <si>
    <t>POR TBL NOB 100X88RG II</t>
  </si>
  <si>
    <t>CALCICHEW D3</t>
  </si>
  <si>
    <t>CTB 20</t>
  </si>
  <si>
    <t>CTB 60</t>
  </si>
  <si>
    <t>MAALOX</t>
  </si>
  <si>
    <t>SUS 30X15ML-SAC</t>
  </si>
  <si>
    <t>TIAPRIDAL</t>
  </si>
  <si>
    <t>POR TBLNOB 50X100MG</t>
  </si>
  <si>
    <t>ATARALGIN</t>
  </si>
  <si>
    <t>POR TBL NOB 20</t>
  </si>
  <si>
    <t>SOTAHEXAL 80</t>
  </si>
  <si>
    <t>POR TBL NOB 50X80MG</t>
  </si>
  <si>
    <t>GUTTALAX</t>
  </si>
  <si>
    <t>POR GTT SOL 1X30ML</t>
  </si>
  <si>
    <t>CALCIUM GLUCONICUM 10% B.BRAUN</t>
  </si>
  <si>
    <t>INJ SOL 20X10ML</t>
  </si>
  <si>
    <t>MOLSIHEXAL RETARD</t>
  </si>
  <si>
    <t>TBL RET 30X8MG</t>
  </si>
  <si>
    <t>TEARS NATURALE II</t>
  </si>
  <si>
    <t>GTT OPH 1X15ML</t>
  </si>
  <si>
    <t>OXAMET MINT 0.5 PM</t>
  </si>
  <si>
    <t>NAS SPR SOL 1X10ML</t>
  </si>
  <si>
    <t>TRIASYN 5/5 MG</t>
  </si>
  <si>
    <t>POR TBL RET 30</t>
  </si>
  <si>
    <t>TRIASYN 2.5/2.5 MG</t>
  </si>
  <si>
    <t>ALGIFEN NEO</t>
  </si>
  <si>
    <t>POR GTT SOL 1X25ML</t>
  </si>
  <si>
    <t>AGAPURIN SR 600</t>
  </si>
  <si>
    <t>POR TBL PRO 20X600MG</t>
  </si>
  <si>
    <t>CHLORID SODNÝ 0.9% BRAUN, REF. 395120</t>
  </si>
  <si>
    <t>INFSOL1X100ML-PELAH</t>
  </si>
  <si>
    <t>INFADOLAN</t>
  </si>
  <si>
    <t>FORTECORTIN 4</t>
  </si>
  <si>
    <t>POR TBL NOB 20X4MG</t>
  </si>
  <si>
    <t>TBL 20X15MG(BLISTR)</t>
  </si>
  <si>
    <t>TRITTICO AC 75</t>
  </si>
  <si>
    <t>TBL RET 30X75MG</t>
  </si>
  <si>
    <t>PLAQUENIL</t>
  </si>
  <si>
    <t>TBL OBD 60X200MG</t>
  </si>
  <si>
    <t>OFTAN TIMOLOL 0.50%</t>
  </si>
  <si>
    <t>GTT OPH 1X5ML</t>
  </si>
  <si>
    <t>DOLMINA INJ.</t>
  </si>
  <si>
    <t>INJ 5X3ML/75MG</t>
  </si>
  <si>
    <t>TBL OBD 20X500MG</t>
  </si>
  <si>
    <t>INJ 5X5ML/2500MG</t>
  </si>
  <si>
    <t>ERCEFURYL 200 MG CPS.</t>
  </si>
  <si>
    <t>POR CPS DUR 14X200MG</t>
  </si>
  <si>
    <t>TILADE MINT</t>
  </si>
  <si>
    <t>AER 2X112DAVEK</t>
  </si>
  <si>
    <t>SIOFOR 850</t>
  </si>
  <si>
    <t>TBL OBD 60X850MG</t>
  </si>
  <si>
    <t>FLOXAL</t>
  </si>
  <si>
    <t>UNG OPH 1X3GM</t>
  </si>
  <si>
    <t>GERATAM 800MG</t>
  </si>
  <si>
    <t>TBL OBD 60X800MG</t>
  </si>
  <si>
    <t>FURORESE 40</t>
  </si>
  <si>
    <t>TBL 50X40MG</t>
  </si>
  <si>
    <t>FURORESE 125</t>
  </si>
  <si>
    <t>TBL 30X125MG</t>
  </si>
  <si>
    <t>TBL 50X125MG</t>
  </si>
  <si>
    <t>INJ SOL 20X100ML-sklo</t>
  </si>
  <si>
    <t>INJ SOL 20X10ML-PLA</t>
  </si>
  <si>
    <t>RENPRESS</t>
  </si>
  <si>
    <t>TBL 30X5.57MG</t>
  </si>
  <si>
    <t>CODEIN SLOVAKOFARMA 15MG</t>
  </si>
  <si>
    <t>TBL 10X15MG-BLISTR</t>
  </si>
  <si>
    <t>CODEIN SLOVAKOFARMA 30MG</t>
  </si>
  <si>
    <t>TBL 10X30MG-BLISTR</t>
  </si>
  <si>
    <t>AGGRENOX</t>
  </si>
  <si>
    <t>CPS RET 60</t>
  </si>
  <si>
    <t>ACC LONG</t>
  </si>
  <si>
    <t>TBL EFF 20X600MG</t>
  </si>
  <si>
    <t>MYDOCALM 150MG</t>
  </si>
  <si>
    <t>TBL OBD 30X150MG</t>
  </si>
  <si>
    <t>ESPUMISAN</t>
  </si>
  <si>
    <t>PORCPSMOL50X40MG-BL</t>
  </si>
  <si>
    <t>DOZOTIMA 20 MG/ML + 5 MG/ML</t>
  </si>
  <si>
    <t>OPH GTT SOL 1X5ML</t>
  </si>
  <si>
    <t>TOBRADEX</t>
  </si>
  <si>
    <t>BETALOC ZOK 50MG</t>
  </si>
  <si>
    <t>TBL RET 30X50MG</t>
  </si>
  <si>
    <t>BETALOC ZOK 200 MG</t>
  </si>
  <si>
    <t>POR TBL PRO 30X200MG</t>
  </si>
  <si>
    <t>GUAJACURAN « 5 % INJ</t>
  </si>
  <si>
    <t>ADDAMEL N</t>
  </si>
  <si>
    <t>INF CNC 20X10ML</t>
  </si>
  <si>
    <t>DOLMINA 50</t>
  </si>
  <si>
    <t>TBL OBD 30X50MG</t>
  </si>
  <si>
    <t>FORTRANS</t>
  </si>
  <si>
    <t>PLV 1X4(SACKY)</t>
  </si>
  <si>
    <t>UROXAL 5MG</t>
  </si>
  <si>
    <t>TBL 60X5MG</t>
  </si>
  <si>
    <t>DUROGESIC 25MCG/H</t>
  </si>
  <si>
    <t>EMP 5X2.5MG(10CM2)</t>
  </si>
  <si>
    <t>DUROGESIC 50MCG/H</t>
  </si>
  <si>
    <t>EMP 5X5MG(20CM2)</t>
  </si>
  <si>
    <t>PROSTAMOL UNO</t>
  </si>
  <si>
    <t>CPS 30X320MG</t>
  </si>
  <si>
    <t>MONACE COMBI 20 MG/12,5 MG</t>
  </si>
  <si>
    <t>BETADINE</t>
  </si>
  <si>
    <t>MAXI-KALZ 500</t>
  </si>
  <si>
    <t>TBL EFF 20X500MG</t>
  </si>
  <si>
    <t>ASPIRIN PROTECT 100</t>
  </si>
  <si>
    <t>POR TBL ENT 28X100MG</t>
  </si>
  <si>
    <t>POR TBL ENT 98X100MG</t>
  </si>
  <si>
    <t>POR TBL ENT 50X100MG</t>
  </si>
  <si>
    <t>BEROTEC N 100 MCG</t>
  </si>
  <si>
    <t>INH SOL PSS200 DAV</t>
  </si>
  <si>
    <t>CALTRATE 600 MG/400 IU D3 POTAHOVANÁ TABLETA</t>
  </si>
  <si>
    <t>TENORMIN</t>
  </si>
  <si>
    <t>TBL OBD 28X50MG</t>
  </si>
  <si>
    <t>ENELBIN 100 RETARD</t>
  </si>
  <si>
    <t>TBL RET 100X100MG</t>
  </si>
  <si>
    <t>ENAP-H</t>
  </si>
  <si>
    <t>MAGNOSOLV</t>
  </si>
  <si>
    <t>GRA 30X6.1GM(SACKY)</t>
  </si>
  <si>
    <t>UROREC 8 MG</t>
  </si>
  <si>
    <t>POR CPS DUR 30X8MG</t>
  </si>
  <si>
    <t>ALMIRAL</t>
  </si>
  <si>
    <t>INJ 10X3ML/75MG</t>
  </si>
  <si>
    <t>IFIRMACOMBI 150 MG/12,5 MG</t>
  </si>
  <si>
    <t>TRAJENTA 5 MG</t>
  </si>
  <si>
    <t>EUTHYROX 50</t>
  </si>
  <si>
    <t>TBL 100X50RG</t>
  </si>
  <si>
    <t>BURONIL 25MG</t>
  </si>
  <si>
    <t>TBL OBD 50X25MG</t>
  </si>
  <si>
    <t>KAPIDIN 10 MG</t>
  </si>
  <si>
    <t>KAPIDIN 20 MG</t>
  </si>
  <si>
    <t>DOLGIT</t>
  </si>
  <si>
    <t>CRM 1X100GM/5GM</t>
  </si>
  <si>
    <t>CHLORPROTHIXEN LECIVA (BLISTR)</t>
  </si>
  <si>
    <t>TBL OBD 30X15MG</t>
  </si>
  <si>
    <t>ACIDUM FOLICUM LECIVA</t>
  </si>
  <si>
    <t>DRG 30X10MG</t>
  </si>
  <si>
    <t>HYDROCORTISON 10MG</t>
  </si>
  <si>
    <t>UROLOGICKÁ ČAJOVÁ SMĚS</t>
  </si>
  <si>
    <t>SPC 20X1.5GM(SACKY)</t>
  </si>
  <si>
    <t>BERODUAL</t>
  </si>
  <si>
    <t>INH LIQ 1X20ML</t>
  </si>
  <si>
    <t>IBALGIN DUO EFFECT</t>
  </si>
  <si>
    <t>DRM CRM 1X50GM</t>
  </si>
  <si>
    <t>AFONILUM SR 250MG</t>
  </si>
  <si>
    <t>CPS 50X250MG</t>
  </si>
  <si>
    <t>DIACORDIN 120 RETARD</t>
  </si>
  <si>
    <t>TBL RET 30X120MG</t>
  </si>
  <si>
    <t>SECTRAL 400</t>
  </si>
  <si>
    <t>TBL OBD 30X400MG</t>
  </si>
  <si>
    <t>OXAMET 0.5PROMILE</t>
  </si>
  <si>
    <t>EBRANTIL 30 RETARD</t>
  </si>
  <si>
    <t>POR CPS PRO 50X30MG</t>
  </si>
  <si>
    <t>EBRANTIL 60 RETARD</t>
  </si>
  <si>
    <t>POR CPS PRO 50X60MG</t>
  </si>
  <si>
    <t>DIGOXIN 0.125 LECIVA</t>
  </si>
  <si>
    <t>TBL 30X0.125MG</t>
  </si>
  <si>
    <t>LEGALON 70</t>
  </si>
  <si>
    <t>CPS 30X70MG</t>
  </si>
  <si>
    <t>ACYLPYRIN</t>
  </si>
  <si>
    <t>TBL 10X500MG</t>
  </si>
  <si>
    <t>CONCOR COMBI 5 MG/10 MG</t>
  </si>
  <si>
    <t>VIDISIC</t>
  </si>
  <si>
    <t>GEL OPH 1X10GM</t>
  </si>
  <si>
    <t>TENAXUM</t>
  </si>
  <si>
    <t>TBL 30X1MG</t>
  </si>
  <si>
    <t>MONOPRIL 20MG</t>
  </si>
  <si>
    <t>PALEXIA RETARD 50 MG TABLETY S PRODLOUŽENÝM UVOLŇO</t>
  </si>
  <si>
    <t>POR TBL PRO 60X50MG</t>
  </si>
  <si>
    <t>OTOBACID N</t>
  </si>
  <si>
    <t>AUR GTT SOL 1X5ML</t>
  </si>
  <si>
    <t>PILOGEL HS OČNÍ GEL</t>
  </si>
  <si>
    <t>OPH GEL 1X4GM</t>
  </si>
  <si>
    <t>FLUDROCORTISON SQUIBB</t>
  </si>
  <si>
    <t>POR TBL NOB 100X0.1MG</t>
  </si>
  <si>
    <t>DORSIFLEX</t>
  </si>
  <si>
    <t>TBL 30X200MG</t>
  </si>
  <si>
    <t>PENTASA SR 500MG  (BLISTR)</t>
  </si>
  <si>
    <t>TBL RET 100X500MG</t>
  </si>
  <si>
    <t>ERDOMED 300MG</t>
  </si>
  <si>
    <t>CPS 20X300MG</t>
  </si>
  <si>
    <t>KETOSTERIL</t>
  </si>
  <si>
    <t>TBL 1X100</t>
  </si>
  <si>
    <t>POR TBL FLM 300</t>
  </si>
  <si>
    <t>LEXAURIN</t>
  </si>
  <si>
    <t>TBL 30X1.5MG</t>
  </si>
  <si>
    <t>TBL 30X3MG</t>
  </si>
  <si>
    <t>DANIUM</t>
  </si>
  <si>
    <t>NAKOM MITE</t>
  </si>
  <si>
    <t>AMICLOTON</t>
  </si>
  <si>
    <t>TBL.MAGNESII LACTICI 0.5 GLO</t>
  </si>
  <si>
    <t>TBL 100X500MG</t>
  </si>
  <si>
    <t>STOPTUSSIN</t>
  </si>
  <si>
    <t>POR GTT SOL 1X50ML</t>
  </si>
  <si>
    <t>INJECTIO PROCAIN.CHLOR.0.2% ARD</t>
  </si>
  <si>
    <t>INJ 1X200ML 0.2%</t>
  </si>
  <si>
    <t>LINOLA-FETT OLBAD</t>
  </si>
  <si>
    <t>OLE 1X200ML</t>
  </si>
  <si>
    <t>SECATOXIN /R/ FORTE</t>
  </si>
  <si>
    <t>GTT 25ML 25MG/10ML</t>
  </si>
  <si>
    <t>CARDIKET RETARD 40</t>
  </si>
  <si>
    <t>TBL RET 50X40MG</t>
  </si>
  <si>
    <t>CRM 1X50GM/2.5GM</t>
  </si>
  <si>
    <t>GARASONE</t>
  </si>
  <si>
    <t>INJ 5X1ML/6.5MG</t>
  </si>
  <si>
    <t>MICTONORM</t>
  </si>
  <si>
    <t>DRG 30X15MG</t>
  </si>
  <si>
    <t>LECARDOP SR 100 MG/25 MG</t>
  </si>
  <si>
    <t>POR TBL PRO30X100MG/25MG</t>
  </si>
  <si>
    <t>ATROVENT 0.025%</t>
  </si>
  <si>
    <t>INH SOL 1X20ML</t>
  </si>
  <si>
    <t>SOL 10X67.5ML</t>
  </si>
  <si>
    <t>CPS 10X300MG</t>
  </si>
  <si>
    <t>VERAL NEO 1% GEL</t>
  </si>
  <si>
    <t>DRM GEL 1X50GM II</t>
  </si>
  <si>
    <t>DRM GEL 1X100GM II</t>
  </si>
  <si>
    <t>POR CPS DUR 20X2MG</t>
  </si>
  <si>
    <t>DEGAN</t>
  </si>
  <si>
    <t>TBL 40X10MG</t>
  </si>
  <si>
    <t>INJ 50X2ML/10MG</t>
  </si>
  <si>
    <t>LIST SENNY</t>
  </si>
  <si>
    <t>SPC 20X1.5GM(SÁČKY)</t>
  </si>
  <si>
    <t>HEPARIN LECIVA</t>
  </si>
  <si>
    <t>INJ 1X10ML/50KU</t>
  </si>
  <si>
    <t>ZOLPIDEM-RATIOPHARM 10 MG</t>
  </si>
  <si>
    <t>POR TBL FLM 10X10MG</t>
  </si>
  <si>
    <t>POR TBL FLM 20X10MG</t>
  </si>
  <si>
    <t>AKTIFERRIN</t>
  </si>
  <si>
    <t>CPS 50</t>
  </si>
  <si>
    <t>AMBROBENE</t>
  </si>
  <si>
    <t>INJ 5X2ML/15MG</t>
  </si>
  <si>
    <t>TBL 20X30MG</t>
  </si>
  <si>
    <t>AMBROBENE 7.5MG/ML</t>
  </si>
  <si>
    <t>SOL 1X100ML</t>
  </si>
  <si>
    <t>SIR 100ML 15MG/5ML</t>
  </si>
  <si>
    <t>ACCUPRO 5</t>
  </si>
  <si>
    <t>TBL OBD 30X5MG</t>
  </si>
  <si>
    <t>VESSEL DUE F</t>
  </si>
  <si>
    <t>CPS 50X250LSU</t>
  </si>
  <si>
    <t>MONOSAN 20MG</t>
  </si>
  <si>
    <t>MONOSAN 40MG</t>
  </si>
  <si>
    <t>TBL 30X40MG</t>
  </si>
  <si>
    <t>ASCORUTIN (BLISTR)</t>
  </si>
  <si>
    <t>TBL OBD 50</t>
  </si>
  <si>
    <t>APAURIN</t>
  </si>
  <si>
    <t>INJ 10X2ML/10MG</t>
  </si>
  <si>
    <t>INDAP</t>
  </si>
  <si>
    <t>CPS 30X2.5MG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</si>
  <si>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</si>
  <si>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</si>
  <si>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</si>
  <si>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</si>
  <si>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</si>
  <si>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</si>
  <si>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0.9% W/V SODIUM CHLORIDE I.V.   REF. 3500403</t>
  </si>
  <si>
    <t>INF 1X1000ML(PE)</t>
  </si>
  <si>
    <t>CERUCAL</t>
  </si>
  <si>
    <t>POR TBL NOB 50X10MG</t>
  </si>
  <si>
    <t>ENELBIN RETARD</t>
  </si>
  <si>
    <t>TBL OBD 50X100MG</t>
  </si>
  <si>
    <t>EUTHYROX 100</t>
  </si>
  <si>
    <t>TBL 100X100RG</t>
  </si>
  <si>
    <t>SORBIFER DURULES</t>
  </si>
  <si>
    <t>TBL FC 50X100MG</t>
  </si>
  <si>
    <t>TBL OBD 30</t>
  </si>
  <si>
    <t>PENTOMER RETARD 400MG</t>
  </si>
  <si>
    <t>TBL OBD 20X400MG</t>
  </si>
  <si>
    <t>FURON</t>
  </si>
  <si>
    <t>FYZIOLOGICKÝ ROZTOK VIAFLO</t>
  </si>
  <si>
    <t>INF SOL 50X100ML</t>
  </si>
  <si>
    <t>ANOPYRIN 100MG</t>
  </si>
  <si>
    <t>TBL 20X100MG</t>
  </si>
  <si>
    <t>FUROSEMID BIOTIKA FORTE</t>
  </si>
  <si>
    <t>INJ 10X10ML/125MG</t>
  </si>
  <si>
    <t>KL KAPSLE</t>
  </si>
  <si>
    <t>KL POLYSAN, OL.HELIANTHI AA AD 300G</t>
  </si>
  <si>
    <t>KL POLYSAN, OL.HELIANTHI AA AD 400G</t>
  </si>
  <si>
    <t>KL CHLADIVE MAZANI 450 g FAGRON</t>
  </si>
  <si>
    <t>DPH 15%</t>
  </si>
  <si>
    <t>Hylo-Comod gtt. 2 x10 ml</t>
  </si>
  <si>
    <t>Systane balance</t>
  </si>
  <si>
    <t>oční kapky 10 ml</t>
  </si>
  <si>
    <t>TANTUM VERDE</t>
  </si>
  <si>
    <t>LIQ 1X240ML-PET TR</t>
  </si>
  <si>
    <t>KL TBL MAGNESII LACTAS 500mg, 100TBL</t>
  </si>
  <si>
    <t>magistraliter</t>
  </si>
  <si>
    <t>KL ALUMIN.ACETOTAR.CREMOR 1000g</t>
  </si>
  <si>
    <t>KL CHLADIVE MAZANI 900 g KULICH</t>
  </si>
  <si>
    <t xml:space="preserve">Essentiale Forte N </t>
  </si>
  <si>
    <t>por.cps.dur.100</t>
  </si>
  <si>
    <t>KL ONDREJ. MAST 1000 g HVLP</t>
  </si>
  <si>
    <t>LEROS Šalvějový čaj n.s.</t>
  </si>
  <si>
    <t>SANORIN 0.5 PM</t>
  </si>
  <si>
    <t>SPR NAS SOL 1X10ML</t>
  </si>
  <si>
    <t>Lactobacillus acidophil.cps.75 bez laktózy</t>
  </si>
  <si>
    <t>Vitar Soda tbl.150</t>
  </si>
  <si>
    <t>neleč.</t>
  </si>
  <si>
    <t>Carbosorb tbl.20-blistr</t>
  </si>
  <si>
    <t>MENALIND Krém na ruce 200ml</t>
  </si>
  <si>
    <t>KL SOL.METHYLROS.CHL. 1% 50g</t>
  </si>
  <si>
    <t>KL SUPP.BISACODYLI 0,01G  40KS</t>
  </si>
  <si>
    <t>MUCOSOLVAN</t>
  </si>
  <si>
    <t>POR GTT SOL+INH SOL 60ML</t>
  </si>
  <si>
    <t>Lacrisyn gtt.ophth.10ml</t>
  </si>
  <si>
    <t>MUCOSOLVAN PRO DOSPĚLÉ</t>
  </si>
  <si>
    <t>POR SIR 1X100ML</t>
  </si>
  <si>
    <t>DIGOXIN ORION INJ</t>
  </si>
  <si>
    <t>INJ SOL 25X1ML/0.25MG</t>
  </si>
  <si>
    <t>TBL 60X100 MG</t>
  </si>
  <si>
    <t>AESCIN-TEVA</t>
  </si>
  <si>
    <t>POR TBL NOB 90X1MG</t>
  </si>
  <si>
    <t>DUSPATALIN RETARD</t>
  </si>
  <si>
    <t>POR CPS RDR 30X200MG</t>
  </si>
  <si>
    <t>VALSACOR 80 MG</t>
  </si>
  <si>
    <t>POR TBL FLM 28X80MG</t>
  </si>
  <si>
    <t>Biopron9 tob.60</t>
  </si>
  <si>
    <t>Optive gtt.</t>
  </si>
  <si>
    <t>MEGACE 160 MG</t>
  </si>
  <si>
    <t>POR TBL NOB 30X160MG</t>
  </si>
  <si>
    <t>ANALGIN</t>
  </si>
  <si>
    <t>INJ SOL 5X5ML</t>
  </si>
  <si>
    <t>KALNORMIN</t>
  </si>
  <si>
    <t>POR TBL PRO 30X1GM</t>
  </si>
  <si>
    <t>PYRIDOXIN LÉČIVA TBL</t>
  </si>
  <si>
    <t xml:space="preserve">POR TBL NOB 20X20MG </t>
  </si>
  <si>
    <t>DOLGIT KRÉM</t>
  </si>
  <si>
    <t>DRM CRM 1X150GM</t>
  </si>
  <si>
    <t>VOLTAREN EMULGEL</t>
  </si>
  <si>
    <t>DRM GEL 1X100GM LAM</t>
  </si>
  <si>
    <t>DRM GEL 1X50GM LAM</t>
  </si>
  <si>
    <t>DICLOFENAC DUO PHARMASWISS 75 MG</t>
  </si>
  <si>
    <t>POR CPS RDR 30X75MG</t>
  </si>
  <si>
    <t>Espumisan cps.100x40mg-blistr</t>
  </si>
  <si>
    <t>0057585</t>
  </si>
  <si>
    <t>NEBIVOLOL SANDOZ 5 MG</t>
  </si>
  <si>
    <t>POR TBL NOB 14X5MG</t>
  </si>
  <si>
    <t>IBALGIN 200</t>
  </si>
  <si>
    <t>POR TBL FLM 24X200MG</t>
  </si>
  <si>
    <t>IBALGIN 400 TBL 24</t>
  </si>
  <si>
    <t xml:space="preserve">POR TBL FLM 24X400MG </t>
  </si>
  <si>
    <t>Hyal- Drop multi oční kapky</t>
  </si>
  <si>
    <t>SEROQUEL PROLONG 200 MG TABLETY S PRODLOUŽENÝM UVO</t>
  </si>
  <si>
    <t>POR TBL PRO 60X200MG</t>
  </si>
  <si>
    <t>Cathejell Lidokain gel anestezující inj</t>
  </si>
  <si>
    <t>1x12,5g</t>
  </si>
  <si>
    <t>Biopron9    PREMIUM tob.120</t>
  </si>
  <si>
    <t>APO-IBUPROFEN 400 MG</t>
  </si>
  <si>
    <t>POR TBL FLM 100X400MG</t>
  </si>
  <si>
    <t>AESCIN 30mg tbl.60 VULM</t>
  </si>
  <si>
    <t>POR TBL FLM 30X400MG</t>
  </si>
  <si>
    <t>Biopron9  Premium tob.60</t>
  </si>
  <si>
    <t>GODASAL 100</t>
  </si>
  <si>
    <t>POR TBL NOB 100</t>
  </si>
  <si>
    <t>ZOLPIDEM-RATHIOPHARM tbl. 100x10mg</t>
  </si>
  <si>
    <t>ESSENTIALE FORTE N</t>
  </si>
  <si>
    <t>INJ SOL 12X2ML/100MG</t>
  </si>
  <si>
    <t>TENOLOC 200</t>
  </si>
  <si>
    <t>POR TBL FLM 30X200MG</t>
  </si>
  <si>
    <t>FLAVOBION</t>
  </si>
  <si>
    <t>POR TBL FLM 50X70MG</t>
  </si>
  <si>
    <t>TRENTAL 400</t>
  </si>
  <si>
    <t>POR TBL RET 100X400MG</t>
  </si>
  <si>
    <t>POR TBL FLM 100X100MG</t>
  </si>
  <si>
    <t>POR TBL FLM 20</t>
  </si>
  <si>
    <t>TRENTAL</t>
  </si>
  <si>
    <t>INF SOL 5X5ML/100MG</t>
  </si>
  <si>
    <t>LUNALDIN 100 MIKROGRAMŮ SUBLINGVÁLNÍ TABLETY</t>
  </si>
  <si>
    <t>ORM TBL SLG 30X100RG</t>
  </si>
  <si>
    <t>PARALEN 500</t>
  </si>
  <si>
    <t>POR TBL NOB 24X500MG</t>
  </si>
  <si>
    <t>TRIAMCINOLON TEVA</t>
  </si>
  <si>
    <t>DRM EML 1X30GM</t>
  </si>
  <si>
    <t>Espumisan kapky 100mg/ml por. gtt.30ml</t>
  </si>
  <si>
    <t>TIMOLOL-POS 0,5%</t>
  </si>
  <si>
    <t>VERAL NEO EMULGEL</t>
  </si>
  <si>
    <t>MUSCORIL CPS</t>
  </si>
  <si>
    <t>POR CPS DUR 20X4MG</t>
  </si>
  <si>
    <t>TWYNSTA 80 MG/10 MG</t>
  </si>
  <si>
    <t>TWYNSTA 80 MG/5 MG</t>
  </si>
  <si>
    <t>IFIRMASTA 150 MG</t>
  </si>
  <si>
    <t>POR TBL FLM 28X150MG</t>
  </si>
  <si>
    <t>CALTRATE PLUS</t>
  </si>
  <si>
    <t>KL SOL.HYD.PEROX.3% 500G</t>
  </si>
  <si>
    <t>KL POLYSAN, OL.HELIANTHI AA AD 100G</t>
  </si>
  <si>
    <t>KL PRIPRAVEK</t>
  </si>
  <si>
    <t>KL SUPP.BISACODYLI 0,01G  30KS</t>
  </si>
  <si>
    <t>KL UNG.LENIENS, 500G</t>
  </si>
  <si>
    <t>KL KAL.PERMANGANAS 10G</t>
  </si>
  <si>
    <t>KL UNG.FLUCINAR 45G,LENIENS AD 500G</t>
  </si>
  <si>
    <t>KL POLYSAN, OL.HELIANTHI AA AD 500G</t>
  </si>
  <si>
    <t>KL BALS.VISNEVSKI 100G</t>
  </si>
  <si>
    <t>DZ OCTENISEPT 250 ml</t>
  </si>
  <si>
    <t>DZ OCTENISEPT 1 l</t>
  </si>
  <si>
    <t>DPH 15 %</t>
  </si>
  <si>
    <t>KL SOL.METHYLROS.CHL.1% 10G</t>
  </si>
  <si>
    <t>KL SOL.METHYLROS.CHL.1% 100G</t>
  </si>
  <si>
    <t>DZ BRAUNOL 1 L</t>
  </si>
  <si>
    <t>KL SOL.BORGLYCEROLI 3% 50G</t>
  </si>
  <si>
    <t>KL SOL.BORGLYCEROLI  3% 100 G</t>
  </si>
  <si>
    <t>KL SOL.NOVIKOV 90G</t>
  </si>
  <si>
    <t>KL UNG.LENIENS, 100G</t>
  </si>
  <si>
    <t>KL UNG.HYDROC.0,5G,LENIENS AD 500G</t>
  </si>
  <si>
    <t>KL UNG.HYDROC.0,2G,LENIENS AD 200G</t>
  </si>
  <si>
    <t>KL POLYSAN, OL.HELIANTHI AA AD 250G</t>
  </si>
  <si>
    <t>KL UNGUENTUM</t>
  </si>
  <si>
    <t>KL SOL.NOVIKOV 20G</t>
  </si>
  <si>
    <t>KL SOL.NOVIKOV SINE V.N. 20G</t>
  </si>
  <si>
    <t>KL SUPP.BISACODYLI 0,01G  50KS</t>
  </si>
  <si>
    <t>KL UNG.FLUCINAR 15G,LENIENS AD 100G</t>
  </si>
  <si>
    <t>KL SUPP.BISACODYLI 0,01G 100KS</t>
  </si>
  <si>
    <t>KL UNG.HYDROC.0,3G,LENIENS AD 300G</t>
  </si>
  <si>
    <t>KL UNG.ELOCOM 15G,LENIENS AD 100G</t>
  </si>
  <si>
    <t>KL GLUCOSUM 75g</t>
  </si>
  <si>
    <t>DZ PRONTOSAN ROZTOK 350ml</t>
  </si>
  <si>
    <t>KL CHLADIVE MAZANI 800 g FAGRON</t>
  </si>
  <si>
    <t>KL BENZINUM 900 ml</t>
  </si>
  <si>
    <t>UN 3295</t>
  </si>
  <si>
    <t>KL ALUMIN.ACETOTAR.CREMOR 500g</t>
  </si>
  <si>
    <t>KL ONDREJ. MAST FAGRON 500 g</t>
  </si>
  <si>
    <t>KL UNG.LENIENS FAGRON 500g</t>
  </si>
  <si>
    <t>KL DETSKA MAST FAGRON 500g</t>
  </si>
  <si>
    <t>KL DETSKA MAST FAGRON,KUL. 1 kg</t>
  </si>
  <si>
    <t>KL ALUMIN.ACETOTAR.CREMOR 100g</t>
  </si>
  <si>
    <t>HemaGel PROCTO čípky 5ks</t>
  </si>
  <si>
    <t>SUPP.GLYCERINI SANOVA Glycerín.čípky Extra 3g 10ks</t>
  </si>
  <si>
    <t>HBF Mast Ondřej 100g</t>
  </si>
  <si>
    <t>TABULETTA MAGNESII LACT.0.5 CSC</t>
  </si>
  <si>
    <t>TBL 50X500MG</t>
  </si>
  <si>
    <t>TIMOPTOL 0.25% MSD</t>
  </si>
  <si>
    <t>OPH GTTSOL1X5ML-OCU</t>
  </si>
  <si>
    <t>KL SOL.NOVIKOV 40 g KULICH</t>
  </si>
  <si>
    <t>P</t>
  </si>
  <si>
    <t>NOVORAPID FLEXPEN 100 U/ML</t>
  </si>
  <si>
    <t>INJ SOL 5X3ML</t>
  </si>
  <si>
    <t>TRITACE 1,25 MG</t>
  </si>
  <si>
    <t>POR TBL NOB 20X1.25MG</t>
  </si>
  <si>
    <t>TRITACE 2,5 MG</t>
  </si>
  <si>
    <t>POR TBL NOB 20X2.5MG</t>
  </si>
  <si>
    <t>CAVINTON</t>
  </si>
  <si>
    <t>ZODAC</t>
  </si>
  <si>
    <t>TBL OBD 60X10MG</t>
  </si>
  <si>
    <t>CAVINTON FORTE</t>
  </si>
  <si>
    <t>POR TBL NOB 30X10MG</t>
  </si>
  <si>
    <t>AULIN</t>
  </si>
  <si>
    <t>TBL 30X100MG</t>
  </si>
  <si>
    <t>CORDARONE</t>
  </si>
  <si>
    <t>POR TBL NOB30X200MG</t>
  </si>
  <si>
    <t>POR TBL NOB60X200MG</t>
  </si>
  <si>
    <t>FOKUSIN</t>
  </si>
  <si>
    <t>POR CPS RDR30X0.4MG</t>
  </si>
  <si>
    <t>DORMICUM 7.5 MG</t>
  </si>
  <si>
    <t>TBL OBD 10X7.5MG</t>
  </si>
  <si>
    <t>LOZAP H</t>
  </si>
  <si>
    <t>MOXOSTAD 0.2 MG</t>
  </si>
  <si>
    <t>POR TBL FLM30X0.2MG</t>
  </si>
  <si>
    <t>MOXOSTAD 0.3 MG</t>
  </si>
  <si>
    <t>POR TBL FLM30X0.3MG</t>
  </si>
  <si>
    <t>MOXOSTAD 0.4 MG</t>
  </si>
  <si>
    <t>POR TBL FLM30X0.4MG</t>
  </si>
  <si>
    <t>LANZUL</t>
  </si>
  <si>
    <t>CPS 56X30MG</t>
  </si>
  <si>
    <t>LAMICTAL 25 MG</t>
  </si>
  <si>
    <t>POR TBL NOB 42X25MG</t>
  </si>
  <si>
    <t>CITALEC 10 ZENTIVA</t>
  </si>
  <si>
    <t>POR TBL FLM30X10MG</t>
  </si>
  <si>
    <t>CITALEC 20 ZENTIVA</t>
  </si>
  <si>
    <t>POR TBL FLM30X20MG</t>
  </si>
  <si>
    <t>QUETIAPIN SANDOZ 25 MG</t>
  </si>
  <si>
    <t>ACTRAPID PENFILL 100IU/ML</t>
  </si>
  <si>
    <t>NOVORAPID PENFILL 100 U/ML</t>
  </si>
  <si>
    <t>LEVEMIR 100 U/ML (PENFILL)</t>
  </si>
  <si>
    <t>LYRICA 75 MG</t>
  </si>
  <si>
    <t>POR CPSDUR56X75MG</t>
  </si>
  <si>
    <t>IMIPENEM/CILASTATIN KABI 500 MG/500 MG</t>
  </si>
  <si>
    <t>INF PLV SOL 10LAH/20ML</t>
  </si>
  <si>
    <t>LETROX 75</t>
  </si>
  <si>
    <t>POR TBL NOB 100X75MCG</t>
  </si>
  <si>
    <t>LETROX 125</t>
  </si>
  <si>
    <t>POR TBL NOB 100X125MCG</t>
  </si>
  <si>
    <t>CADUET 5MG/10MG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</si>
  <si>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</si>
  <si>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</si>
  <si>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</si>
  <si>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</si>
  <si>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</si>
  <si>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</si>
  <si>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</si>
  <si>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</si>
  <si>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</si>
  <si>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</si>
  <si>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</si>
  <si>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</si>
  <si>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</si>
  <si>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MEDROL 4 MG</t>
  </si>
  <si>
    <t>POR TBL NOB30X4MG-L</t>
  </si>
  <si>
    <t>MEDROL 16 MG</t>
  </si>
  <si>
    <t>POR TBLNOB50X16MG-B</t>
  </si>
  <si>
    <t>LACTULOSE AL SIRUP</t>
  </si>
  <si>
    <t>POR SIR 1X200ML</t>
  </si>
  <si>
    <t>POR SIR 1X500ML</t>
  </si>
  <si>
    <t>TRALGIT SR 150</t>
  </si>
  <si>
    <t>POR TBL RET30X150MG</t>
  </si>
  <si>
    <t>ZOXON 4</t>
  </si>
  <si>
    <t>TBL 30X4MG</t>
  </si>
  <si>
    <t>GOPTEN 2 MG</t>
  </si>
  <si>
    <t>POR CPS DUR98X2MG-B</t>
  </si>
  <si>
    <t>SERETIDE DISKUS 50/250</t>
  </si>
  <si>
    <t>INH PLV 60X50/250RG</t>
  </si>
  <si>
    <t>LETROX 50</t>
  </si>
  <si>
    <t>LETROX 100</t>
  </si>
  <si>
    <t>RIVOCOR 5</t>
  </si>
  <si>
    <t>RIVOCOR 10</t>
  </si>
  <si>
    <t>CONTROLOC 20 MG</t>
  </si>
  <si>
    <t>POR TBL ENT 28X20MG</t>
  </si>
  <si>
    <t>LOKREN 20 MG</t>
  </si>
  <si>
    <t>POR TBL FLM 28X20MG</t>
  </si>
  <si>
    <t>PROPAFENON AL 150</t>
  </si>
  <si>
    <t>TBL OBD 50X150MG</t>
  </si>
  <si>
    <t>ZOLOFT 50MG</t>
  </si>
  <si>
    <t>SIOFOR 500</t>
  </si>
  <si>
    <t>TBL OBD 60X500MG</t>
  </si>
  <si>
    <t>TRITACE 5</t>
  </si>
  <si>
    <t>TBL 30X5MG</t>
  </si>
  <si>
    <t>TELMISARTAN SANDOZ 80 MG</t>
  </si>
  <si>
    <t>POR TBL NOB 100X80MG</t>
  </si>
  <si>
    <t>LIPANTHYL 267 M</t>
  </si>
  <si>
    <t>CPS 30X267MG</t>
  </si>
  <si>
    <t>TRALGIT SR 100</t>
  </si>
  <si>
    <t>POR TBL RET10X100MG</t>
  </si>
  <si>
    <t>POR TBL RET30X100MG</t>
  </si>
  <si>
    <t>POR TBL RET50X100MG</t>
  </si>
  <si>
    <t>FRAXIPARINE FORTE</t>
  </si>
  <si>
    <t>INJ 10X0.8ML/15.2KU</t>
  </si>
  <si>
    <t>INJ SOL 10X1.0ML</t>
  </si>
  <si>
    <t>ACCUZIDE 20</t>
  </si>
  <si>
    <t>KETOTIFEN AL</t>
  </si>
  <si>
    <t>CPS 20X1MG</t>
  </si>
  <si>
    <t>TBL OBD 30X10MG</t>
  </si>
  <si>
    <t>KINITO 50 MG, POTAHOVANÉ TABLETY</t>
  </si>
  <si>
    <t>POR TBL FLM 40X50MG</t>
  </si>
  <si>
    <t>ACCUZIDE</t>
  </si>
  <si>
    <t>XANAX SR</t>
  </si>
  <si>
    <t>TBL RET 30X0.5MG</t>
  </si>
  <si>
    <t>TBL RET 30X1MG</t>
  </si>
  <si>
    <t>TRALGIT GTT.</t>
  </si>
  <si>
    <t>POR GTT SOL 1X96ML</t>
  </si>
  <si>
    <t>NEURONTIN 300MG</t>
  </si>
  <si>
    <t>CPS 50X300MG</t>
  </si>
  <si>
    <t>NEURONTIN 300 MG</t>
  </si>
  <si>
    <t>POR CPS DUR 100X300MG</t>
  </si>
  <si>
    <t>TONARSSA 4 MG/5 MG</t>
  </si>
  <si>
    <t>XANAX</t>
  </si>
  <si>
    <t>TBL 30X0.5MG</t>
  </si>
  <si>
    <t>WARFARIN PMCS 2 MG</t>
  </si>
  <si>
    <t>POR TBL NOB 100X2MG</t>
  </si>
  <si>
    <t>DEPAKINE CHRONO 500MG(PULENE)</t>
  </si>
  <si>
    <t>TBL RET 30X500MG</t>
  </si>
  <si>
    <t>SORTIS 10MG</t>
  </si>
  <si>
    <t>SORTIS 10 MG</t>
  </si>
  <si>
    <t>POR TBL FLM100X10MG</t>
  </si>
  <si>
    <t>SORTIS 20MG</t>
  </si>
  <si>
    <t>TBL OBD 30X20MG</t>
  </si>
  <si>
    <t>SORTIS 20 MG</t>
  </si>
  <si>
    <t>POR TBL FLM100X20MG</t>
  </si>
  <si>
    <t>SORTIS 40MG</t>
  </si>
  <si>
    <t>TBL OBD 30X40MG</t>
  </si>
  <si>
    <t>SORTIS 40 MG</t>
  </si>
  <si>
    <t>WARFARIN</t>
  </si>
  <si>
    <t>TBL 100X3MG</t>
  </si>
  <si>
    <t>TBL 100X5MG</t>
  </si>
  <si>
    <t>BETAHISTIN ACTAVIS 16 MG</t>
  </si>
  <si>
    <t>LOZAP 12.5 ZENTIVA</t>
  </si>
  <si>
    <t>PORTBLFLM 30X12.5MG</t>
  </si>
  <si>
    <t>LOZAP 50 ZENTIVA</t>
  </si>
  <si>
    <t>POR TBL FLM 30X50MG</t>
  </si>
  <si>
    <t>PRENEWEL 4 MG/1,25 MG</t>
  </si>
  <si>
    <t>CEZERA 5 MG</t>
  </si>
  <si>
    <t>APO-ALLOPURINOL</t>
  </si>
  <si>
    <t>POR TBL NOB 100X100MG</t>
  </si>
  <si>
    <t>APO-AMILZIDE 5/50 MG</t>
  </si>
  <si>
    <t>POR TBL NOB 100X5MG/50MG</t>
  </si>
  <si>
    <t>SORTIS 80 MG</t>
  </si>
  <si>
    <t>POR TBL FLM 30X80MG</t>
  </si>
  <si>
    <t>LAMICTAL 100 MG</t>
  </si>
  <si>
    <t>POR TBL NOB 98X100MG</t>
  </si>
  <si>
    <t>INJ SOL 6X3ML/150MG</t>
  </si>
  <si>
    <t>POR TBL NOB 42X100MG</t>
  </si>
  <si>
    <t>ROSUCARD 20 MG POTAHOVANÉ TABLETY</t>
  </si>
  <si>
    <t>ROSUCARD 10 MG POTAHOVANÉ TABLETY</t>
  </si>
  <si>
    <t>ESOPREX 10 MG</t>
  </si>
  <si>
    <t>APO-SERTRAL 100</t>
  </si>
  <si>
    <t>POR CPS DUR 30X100MG</t>
  </si>
  <si>
    <t>APO-PAROX</t>
  </si>
  <si>
    <t>APO-SERTRAL 50</t>
  </si>
  <si>
    <t>POR CPS DUR 30X50MG</t>
  </si>
  <si>
    <t>NITRESAN 20 MG</t>
  </si>
  <si>
    <t>POR TBL NOB 30X20MG</t>
  </si>
  <si>
    <t>POR TBL FLM 100X20MG</t>
  </si>
  <si>
    <t>AMARYL 3 MG</t>
  </si>
  <si>
    <t>POR TBL NOB 30X3MG</t>
  </si>
  <si>
    <t>AMARYL 2 MG</t>
  </si>
  <si>
    <t>POR TBL NOB 30X2MG</t>
  </si>
  <si>
    <t>APO-PERINDO 8 MG</t>
  </si>
  <si>
    <t>POR TBL NOB 30X8MG</t>
  </si>
  <si>
    <t>APO-AMLO 5</t>
  </si>
  <si>
    <t>POR TBL NOB 100X5MG</t>
  </si>
  <si>
    <t>XALATAN</t>
  </si>
  <si>
    <t>OPH GTT SOL 1X2.5ML II</t>
  </si>
  <si>
    <t>POR TBL NOB 100X20MG</t>
  </si>
  <si>
    <t>APO-AMLO 10</t>
  </si>
  <si>
    <t>POR TBL NOB 100X10MG</t>
  </si>
  <si>
    <t>CARVESAN 6,25</t>
  </si>
  <si>
    <t>POR TBL NOB 30X6,25MG</t>
  </si>
  <si>
    <t>CLOPIDOGREL APOTEX 75 MG</t>
  </si>
  <si>
    <t>APO-FAMOTIDINE 20 MG</t>
  </si>
  <si>
    <t>APO-PERINDO 4 MG</t>
  </si>
  <si>
    <t>APO-SIMVA 20</t>
  </si>
  <si>
    <t>APO-ENALAPRIL 10 MG</t>
  </si>
  <si>
    <t>APO-DONEPEZIL 10 MG POTAHOVANÉ TABLETY</t>
  </si>
  <si>
    <t>OPRYMEA 0,7 MG</t>
  </si>
  <si>
    <t>POR TBL NOB 30X0.7MG</t>
  </si>
  <si>
    <t>NUTILIS POWDER</t>
  </si>
  <si>
    <t>POR PLV 1X300GM</t>
  </si>
  <si>
    <t>NUTRIFLEX PERI</t>
  </si>
  <si>
    <t>INF 5X2000ML</t>
  </si>
  <si>
    <t>NUTRISON</t>
  </si>
  <si>
    <t>POR SOL 1X1000ML</t>
  </si>
  <si>
    <t>POR SOL 1X500ML</t>
  </si>
  <si>
    <t>NUTRISON ENERGY MULTI FIBRE</t>
  </si>
  <si>
    <t>NUTRISON MULTI FIBRE</t>
  </si>
  <si>
    <t>POR SOL 1X1000ML-VA</t>
  </si>
  <si>
    <t>AUGMENTIN 1GM</t>
  </si>
  <si>
    <t>TBL 14X1GM</t>
  </si>
  <si>
    <t>XORIMAX 500 MG POTAH.TABLETY</t>
  </si>
  <si>
    <t>PORTBLFLM10X500MG</t>
  </si>
  <si>
    <t>CIPRINOL 250</t>
  </si>
  <si>
    <t>TBL OBD 10X250MG</t>
  </si>
  <si>
    <t>DOXYBENE 100MG</t>
  </si>
  <si>
    <t>CPS 10X100MG</t>
  </si>
  <si>
    <t>FRAMYKOIN</t>
  </si>
  <si>
    <t>UNG 1X10GM</t>
  </si>
  <si>
    <t>OPHTHALMO-FRAMYKOIN</t>
  </si>
  <si>
    <t>UNG OPH 1X5GM</t>
  </si>
  <si>
    <t>ENTIZOL</t>
  </si>
  <si>
    <t>TBL 20X250MG</t>
  </si>
  <si>
    <t>BISEPTOL 480</t>
  </si>
  <si>
    <t>TBL 20X480MG</t>
  </si>
  <si>
    <t>AMIKIN</t>
  </si>
  <si>
    <t>INJ 1X2ML/500MG</t>
  </si>
  <si>
    <t>SUMETROLIM</t>
  </si>
  <si>
    <t>INJ 10X5ML</t>
  </si>
  <si>
    <t>INJ 1X4ML/1GM</t>
  </si>
  <si>
    <t>TOBREX LA</t>
  </si>
  <si>
    <t>OPH GTT SOL5ML/15MG</t>
  </si>
  <si>
    <t>UNASYN</t>
  </si>
  <si>
    <t>POR TBL FLM12X375MG</t>
  </si>
  <si>
    <t>COLOMYCIN INJEKCE 1000000 IU</t>
  </si>
  <si>
    <t>INJ PLV SOL 10X1MU</t>
  </si>
  <si>
    <t>PLV ADS 1X20GM</t>
  </si>
  <si>
    <t>PAMYCON NA PRIPRAVU KAPEK</t>
  </si>
  <si>
    <t>PLV 1X1LAHV</t>
  </si>
  <si>
    <t>AMPICILIN BIOTIKA</t>
  </si>
  <si>
    <t>INJ 10X1000MG</t>
  </si>
  <si>
    <t>MERONEM</t>
  </si>
  <si>
    <t>INJ SIC 10X1GM</t>
  </si>
  <si>
    <t>FUCIDIN</t>
  </si>
  <si>
    <t>CRM 1X15GM 2%</t>
  </si>
  <si>
    <t>TOBREX</t>
  </si>
  <si>
    <t>GTT OPH 5ML 3MG/1ML</t>
  </si>
  <si>
    <t>BACTROBAN</t>
  </si>
  <si>
    <t>DRM UNG 1X15GM</t>
  </si>
  <si>
    <t>UNG OPH 3.5GM 0.3%</t>
  </si>
  <si>
    <t>ABAKTAL</t>
  </si>
  <si>
    <t>TBL OBD 10X400MG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</si>
  <si>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</si>
  <si>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</si>
  <si>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</si>
  <si>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</si>
  <si>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NITROFURANTOIN - RATIOPHARM 100 MG</t>
  </si>
  <si>
    <t>POR CPS PRO 50X100MG</t>
  </si>
  <si>
    <t>AMOKSIKLAV 1G</t>
  </si>
  <si>
    <t>TBL OBD 14X1GM</t>
  </si>
  <si>
    <t>INJ PLV SOL 1X1.5GM</t>
  </si>
  <si>
    <t>CEFOBID 1 G</t>
  </si>
  <si>
    <t>INJ SIC 1X1GM</t>
  </si>
  <si>
    <t>TAZOCIN 4.5 G</t>
  </si>
  <si>
    <t>INJ PLV SOL12X4.5GM</t>
  </si>
  <si>
    <t>TYGACIL 50 MG</t>
  </si>
  <si>
    <t>INF PLV SOL 10X50MG/5ML</t>
  </si>
  <si>
    <t>KLACID SR</t>
  </si>
  <si>
    <t>PORTBLRET14X500MG-D</t>
  </si>
  <si>
    <t>AZITROMYCIN SANDOZ 500 MG</t>
  </si>
  <si>
    <t>POR TBL FLM 3X500MG</t>
  </si>
  <si>
    <t>ZINNAT 250 MG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</si>
  <si>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</si>
  <si>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</si>
  <si>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</si>
  <si>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</si>
  <si>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</si>
  <si>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</si>
  <si>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</si>
  <si>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OFLOXIN 200</t>
  </si>
  <si>
    <t>TBL OBD 10X200MG</t>
  </si>
  <si>
    <t>KLACID I.V.</t>
  </si>
  <si>
    <t>PLV INF 1X500MG</t>
  </si>
  <si>
    <t>OFLOXIN INF</t>
  </si>
  <si>
    <t>AMOKSIKLAV 1.2GM</t>
  </si>
  <si>
    <t>INJ SIC 5X1.2GM</t>
  </si>
  <si>
    <t>ZINACEF AD INJ.</t>
  </si>
  <si>
    <t>INJ SIC 1X1.5GM</t>
  </si>
  <si>
    <t>AMOKSIKLAV</t>
  </si>
  <si>
    <t>TBL OBD 21X625MG</t>
  </si>
  <si>
    <t>EDICIN 0,5GM</t>
  </si>
  <si>
    <t>INJ.SICC.1X500MG</t>
  </si>
  <si>
    <t>EDICIN 1GM</t>
  </si>
  <si>
    <t>INJ.SICC.1X1GM</t>
  </si>
  <si>
    <t>DALACIN C 300 MG</t>
  </si>
  <si>
    <t>POR CPS DUR 16X300MG</t>
  </si>
  <si>
    <t>DALACIN C 150 MG</t>
  </si>
  <si>
    <t>POR CPS DUR 16x150mg</t>
  </si>
  <si>
    <t>MYKOSEPTIN</t>
  </si>
  <si>
    <t>IMAZOL KRÉMPASTA</t>
  </si>
  <si>
    <t>DRM PST 1X30GM</t>
  </si>
  <si>
    <t>BELOGENT KRÉM</t>
  </si>
  <si>
    <t>CRM 1X30GM</t>
  </si>
  <si>
    <t>BELOGENT MAST</t>
  </si>
  <si>
    <t>NIZORAL</t>
  </si>
  <si>
    <t>TBL 10X200MG</t>
  </si>
  <si>
    <t>PIMAFUCORT</t>
  </si>
  <si>
    <t>CRM 1X15GM</t>
  </si>
  <si>
    <t>UNG 1X15GM</t>
  </si>
  <si>
    <t>BATRAFEN</t>
  </si>
  <si>
    <t>CRM 1X20GM</t>
  </si>
  <si>
    <t>FUCICORT</t>
  </si>
  <si>
    <t>MYFUNGAR</t>
  </si>
  <si>
    <t>MYCOMAX « INF. INFUZ</t>
  </si>
  <si>
    <t>MYCOMAX 100</t>
  </si>
  <si>
    <t>CPS 28X100MG</t>
  </si>
  <si>
    <t>INDOMETACIN 100 BERLIN-CHEMIE</t>
  </si>
  <si>
    <t>SUP 10X100MG</t>
  </si>
  <si>
    <t>NÁPLAST HYPOALERGENNÍ OMNIFILM</t>
  </si>
  <si>
    <t>2 1/2CMX5M,1KS</t>
  </si>
  <si>
    <t>3011 - GER lůž. odd. 46, 47,-původně 90 lůž/ 15 uzav</t>
  </si>
  <si>
    <t>3021 - Oddělení geriatrie, ambulance</t>
  </si>
  <si>
    <t>Přehled plnění PL - Spotřeba léčivých přípravků dle objemu Kč mimo PL</t>
  </si>
  <si>
    <t>A02BC02 - Pantoprazol</t>
  </si>
  <si>
    <t>A10AB01 - Inzulin lidský</t>
  </si>
  <si>
    <t>C09BA04 - Perindopril a diuretika</t>
  </si>
  <si>
    <t>B01AB11 - Sulodexid</t>
  </si>
  <si>
    <t>C07AB07 - Bisoprolol</t>
  </si>
  <si>
    <t>C09AA04 - Perindopril</t>
  </si>
  <si>
    <t>N03AX14 - Levetiracetam</t>
  </si>
  <si>
    <t>N06AB04 - Citalopram</t>
  </si>
  <si>
    <t>C09AA05 - Ramipril</t>
  </si>
  <si>
    <t>H03AA01 - Levothyroxin, sodná sůl</t>
  </si>
  <si>
    <t>C01BC03 - Propafenon</t>
  </si>
  <si>
    <t>N06DA02 - Donepezil</t>
  </si>
  <si>
    <t>N07CA01 - Betahistin</t>
  </si>
  <si>
    <t>M04AA01 - Alopurinol</t>
  </si>
  <si>
    <t>A06AD11 - Laktulóza</t>
  </si>
  <si>
    <t>A10AE04 - Inzulin glargin</t>
  </si>
  <si>
    <t>C08CA08 - Nitrendipin</t>
  </si>
  <si>
    <t>M05BA06 - Kyselina ibandronová</t>
  </si>
  <si>
    <t>C09BA05 - Ramipril a diuretika</t>
  </si>
  <si>
    <t>N06AB10 - Escitalopram</t>
  </si>
  <si>
    <t>C09BB04 - Perindopril a amlodipin</t>
  </si>
  <si>
    <t>A02BA03 - Famotidin</t>
  </si>
  <si>
    <t>J01CR02 - Amoxicilin a enzymový inhibitor</t>
  </si>
  <si>
    <t>A10AB06 - Inzulin glulisin</t>
  </si>
  <si>
    <t>C09CA07 - Telmisartan</t>
  </si>
  <si>
    <t>N02AX02 - Tramadol</t>
  </si>
  <si>
    <t>R06AE09 - Levocetirizin</t>
  </si>
  <si>
    <t>A10AD01 - Inzulin lidský</t>
  </si>
  <si>
    <t>C07AB02 - Metoprolol</t>
  </si>
  <si>
    <t>M05BA04 - Kyselina alendronová</t>
  </si>
  <si>
    <t>J01DC02 - Cefuroxim</t>
  </si>
  <si>
    <t>R03AC13 - Formoterol</t>
  </si>
  <si>
    <t>N06AB05 - Paroxetin</t>
  </si>
  <si>
    <t>C10AA01 - Simvastatin</t>
  </si>
  <si>
    <t>C03EA01 - Hydrochlorothiazid a kalium šetřící diuretika</t>
  </si>
  <si>
    <t>B01AC04 - Klopidogrel</t>
  </si>
  <si>
    <t>N03AX09 - Lamotrigin</t>
  </si>
  <si>
    <t>N06AX11 - Mirtazapin</t>
  </si>
  <si>
    <t>J01MA02 - Ciprofloxacin</t>
  </si>
  <si>
    <t>S01EE01 - Latanoprost</t>
  </si>
  <si>
    <t>C08DA01 - Verapamil</t>
  </si>
  <si>
    <t>L01BA01 - Methotrexát</t>
  </si>
  <si>
    <t>C02CA04 - Doxazosin</t>
  </si>
  <si>
    <t>C09CA01 - Losartan</t>
  </si>
  <si>
    <t>A10BA02 - Metformin</t>
  </si>
  <si>
    <t>C09DA01 - Losartan a diuretika</t>
  </si>
  <si>
    <t>C07AB03 - Atenolol</t>
  </si>
  <si>
    <t>J01AA02 - Doxycyklin</t>
  </si>
  <si>
    <t>C01BD01 - Amiodaron</t>
  </si>
  <si>
    <t>N02AB03 - Fentanyl</t>
  </si>
  <si>
    <t>A10AB05 - Inzulin aspart</t>
  </si>
  <si>
    <t>N03AX12 - Gabapentin</t>
  </si>
  <si>
    <t>B01AB06 - Nadroparin</t>
  </si>
  <si>
    <t>J01AA12 - Tigecyklin</t>
  </si>
  <si>
    <t>N05AH04 - Kvetiapin</t>
  </si>
  <si>
    <t>J01CR01 - Ampicilin a enzymový inhibitor</t>
  </si>
  <si>
    <t>N06BX18 - Vinpocetin</t>
  </si>
  <si>
    <t>V06XX - Potraviny pro zvláštní lékařské účely (PZLÚ)</t>
  </si>
  <si>
    <t>N03AG01 - Kyselina valproová</t>
  </si>
  <si>
    <t>A03FA - Prokinetika</t>
  </si>
  <si>
    <t>N03AX16 - Pregabalin</t>
  </si>
  <si>
    <t>C07AG02 - Karvedilol</t>
  </si>
  <si>
    <t>N05CD08 - Midazolam</t>
  </si>
  <si>
    <t>J01DD02 - Ceftazidim</t>
  </si>
  <si>
    <t>C02AC05 - Moxonidin</t>
  </si>
  <si>
    <t>J01DD12 - Cefoperazon</t>
  </si>
  <si>
    <t>C09BA06 - Chinapril a diuretika</t>
  </si>
  <si>
    <t>G04CA02 - Tamsulosin</t>
  </si>
  <si>
    <t>H02AB04 - Methylprednisolon</t>
  </si>
  <si>
    <t>A02BC03 - Lansoprazol</t>
  </si>
  <si>
    <t>J01DH02 - Meropenem</t>
  </si>
  <si>
    <t>C09AA02 - Enalapril</t>
  </si>
  <si>
    <t>R06AX17 - Ketotifen</t>
  </si>
  <si>
    <t>A10BB12 - Glimepirid</t>
  </si>
  <si>
    <t>C08CA01 - Amlodipin</t>
  </si>
  <si>
    <t>A02BC01 - Omeprazol</t>
  </si>
  <si>
    <t>J01FA10 - Azithromycin</t>
  </si>
  <si>
    <t>N04BC05 - Pramipexol</t>
  </si>
  <si>
    <t>J01FF01 - Klindamycin</t>
  </si>
  <si>
    <t>N05BA12 - Alprazolam</t>
  </si>
  <si>
    <t>J01MA01 - Ofloxacin</t>
  </si>
  <si>
    <t>C09AA10 - Trandolapril</t>
  </si>
  <si>
    <t>C10AA05 - Atorvastatin</t>
  </si>
  <si>
    <t>N06AB06 - Sertralin</t>
  </si>
  <si>
    <t>J01XA01 - Vankomycin</t>
  </si>
  <si>
    <t>B01AA03 - Warfarin</t>
  </si>
  <si>
    <t>J02AC01 - Flukonazol</t>
  </si>
  <si>
    <t>C10BX03 - Atorvastatin a amlodipin</t>
  </si>
  <si>
    <t>R06AE07 - Cetirizin</t>
  </si>
  <si>
    <t>R03AC02 - Salbutamol</t>
  </si>
  <si>
    <t>C10AA07 - Rosuvastatin</t>
  </si>
  <si>
    <t>R03AK06 - Salmeterol a jiná léčiva onem. spojen. s obstrukcí dých. ces</t>
  </si>
  <si>
    <t>A10AE05 - Inzulin detemir</t>
  </si>
  <si>
    <t>C10AB05 - Fenofibrát</t>
  </si>
  <si>
    <t>C07AB05 - Betaxolol</t>
  </si>
  <si>
    <t>M01AX17 - Nimesulid</t>
  </si>
  <si>
    <t>J01DH51 - Imipenem a enzymový inhibitor</t>
  </si>
  <si>
    <t>J01FA09 - Klarithromycin</t>
  </si>
  <si>
    <t>J01CR05 - Piperacilin a enzymový inhibitor</t>
  </si>
  <si>
    <t>A02BA03</t>
  </si>
  <si>
    <t>122119</t>
  </si>
  <si>
    <t>96193</t>
  </si>
  <si>
    <t>FAMOSAN 20 MG</t>
  </si>
  <si>
    <t>POR TBL FLM 20X20MG</t>
  </si>
  <si>
    <t>A02BC01</t>
  </si>
  <si>
    <t>25362</t>
  </si>
  <si>
    <t>25365</t>
  </si>
  <si>
    <t>25366</t>
  </si>
  <si>
    <t>31739</t>
  </si>
  <si>
    <t>HELICID 40 INF</t>
  </si>
  <si>
    <t>INF PLV SOL 1X40MG</t>
  </si>
  <si>
    <t>A02BC02</t>
  </si>
  <si>
    <t>109397</t>
  </si>
  <si>
    <t>109409</t>
  </si>
  <si>
    <t>109411</t>
  </si>
  <si>
    <t>49113</t>
  </si>
  <si>
    <t>POR TBL ENT 28X20MG I</t>
  </si>
  <si>
    <t>A02BC03</t>
  </si>
  <si>
    <t>17122</t>
  </si>
  <si>
    <t>LANZUL 30 MG</t>
  </si>
  <si>
    <t>POR CPS DUR 56X30MG</t>
  </si>
  <si>
    <t>A03FA</t>
  </si>
  <si>
    <t>166759</t>
  </si>
  <si>
    <t>A06AD11</t>
  </si>
  <si>
    <t>17190</t>
  </si>
  <si>
    <t>POR SIR 1X250ML 50%</t>
  </si>
  <si>
    <t>17191</t>
  </si>
  <si>
    <t>POR SIR 1X500ML 50%</t>
  </si>
  <si>
    <t>42546</t>
  </si>
  <si>
    <t>42547</t>
  </si>
  <si>
    <t>81454</t>
  </si>
  <si>
    <t>POR SOL 1X200ML-HDP</t>
  </si>
  <si>
    <t>81456</t>
  </si>
  <si>
    <t>POR SOL 1X500ML-HDP</t>
  </si>
  <si>
    <t>A10AB01</t>
  </si>
  <si>
    <t>25689</t>
  </si>
  <si>
    <t>26486</t>
  </si>
  <si>
    <t>ACTRAPID PENFILL 100 IU/ML</t>
  </si>
  <si>
    <t>92608</t>
  </si>
  <si>
    <t>A10AB05</t>
  </si>
  <si>
    <t>26789</t>
  </si>
  <si>
    <t>26794</t>
  </si>
  <si>
    <t>A10AB06</t>
  </si>
  <si>
    <t>28290</t>
  </si>
  <si>
    <t>A10AD01</t>
  </si>
  <si>
    <t>92605</t>
  </si>
  <si>
    <t>HUMULIN M3 (30/70) CARTRIDGE</t>
  </si>
  <si>
    <t>INJ SUS 5X3ML/300UT</t>
  </si>
  <si>
    <t>A10AE04</t>
  </si>
  <si>
    <t>27506</t>
  </si>
  <si>
    <t>LANTUS 100 JEDNOTEK/ML</t>
  </si>
  <si>
    <t>A10AE05</t>
  </si>
  <si>
    <t>28148</t>
  </si>
  <si>
    <t>A10BA02</t>
  </si>
  <si>
    <t>56503</t>
  </si>
  <si>
    <t>POR TBL FLM 60X500MG</t>
  </si>
  <si>
    <t>96087</t>
  </si>
  <si>
    <t>A10BB12</t>
  </si>
  <si>
    <t>163077</t>
  </si>
  <si>
    <t>163085</t>
  </si>
  <si>
    <t>B01AA03</t>
  </si>
  <si>
    <t>192340</t>
  </si>
  <si>
    <t>94113</t>
  </si>
  <si>
    <t>WARFARIN ORION 3 MG</t>
  </si>
  <si>
    <t>POR TBL NOB 100X3MG</t>
  </si>
  <si>
    <t>94114</t>
  </si>
  <si>
    <t>WARFARIN ORION 5 MG</t>
  </si>
  <si>
    <t>B01AB06</t>
  </si>
  <si>
    <t>32058</t>
  </si>
  <si>
    <t>32059</t>
  </si>
  <si>
    <t>32061</t>
  </si>
  <si>
    <t>32063</t>
  </si>
  <si>
    <t>59808</t>
  </si>
  <si>
    <t>59810</t>
  </si>
  <si>
    <t>INJ SOL 10X1ML</t>
  </si>
  <si>
    <t>B01AB11</t>
  </si>
  <si>
    <t>96118</t>
  </si>
  <si>
    <t>POR CPS MOL 50X250LSU</t>
  </si>
  <si>
    <t>B01AC04</t>
  </si>
  <si>
    <t>149388</t>
  </si>
  <si>
    <t>149543</t>
  </si>
  <si>
    <t>C01BC03</t>
  </si>
  <si>
    <t>53535</t>
  </si>
  <si>
    <t>POR TBL FLM 50X150MG</t>
  </si>
  <si>
    <t>91003</t>
  </si>
  <si>
    <t>RYTMONORM 150 MG</t>
  </si>
  <si>
    <t>91276</t>
  </si>
  <si>
    <t>PROLEKOFEN 150 MG</t>
  </si>
  <si>
    <t>C01BD01</t>
  </si>
  <si>
    <t>107938</t>
  </si>
  <si>
    <t>13767</t>
  </si>
  <si>
    <t>POR TBL NOB 30X200MG</t>
  </si>
  <si>
    <t>13768</t>
  </si>
  <si>
    <t>POR TBL NOB 60X200MG</t>
  </si>
  <si>
    <t>96600</t>
  </si>
  <si>
    <t>INJ SOL 5X3ML/150MG</t>
  </si>
  <si>
    <t>C02AC05</t>
  </si>
  <si>
    <t>16913</t>
  </si>
  <si>
    <t>MOXOSTAD 0,2 MG</t>
  </si>
  <si>
    <t>POR TBL FLM 30X0.2MG</t>
  </si>
  <si>
    <t>16923</t>
  </si>
  <si>
    <t>MOXOSTAD 0,3 MG</t>
  </si>
  <si>
    <t>POR TBL FLM 30X0.3MG</t>
  </si>
  <si>
    <t>16932</t>
  </si>
  <si>
    <t>MOXOSTAD 0,4 MG</t>
  </si>
  <si>
    <t>POR TBL FLM 30X0.4MG</t>
  </si>
  <si>
    <t>C02CA04</t>
  </si>
  <si>
    <t>45215</t>
  </si>
  <si>
    <t>64798</t>
  </si>
  <si>
    <t>C03EA01</t>
  </si>
  <si>
    <t>125524</t>
  </si>
  <si>
    <t>47478</t>
  </si>
  <si>
    <t>76380</t>
  </si>
  <si>
    <t>94804</t>
  </si>
  <si>
    <t>C07AB02</t>
  </si>
  <si>
    <t>163135</t>
  </si>
  <si>
    <t>163137</t>
  </si>
  <si>
    <t>46981</t>
  </si>
  <si>
    <t>BETALOC SR 200 MG</t>
  </si>
  <si>
    <t>C07AB03</t>
  </si>
  <si>
    <t>2949</t>
  </si>
  <si>
    <t>62861</t>
  </si>
  <si>
    <t>C07AB05</t>
  </si>
  <si>
    <t>49909</t>
  </si>
  <si>
    <t>C07AB07</t>
  </si>
  <si>
    <t>32963</t>
  </si>
  <si>
    <t>3801</t>
  </si>
  <si>
    <t>CONCOR COR 2,5 MG</t>
  </si>
  <si>
    <t>POR TBL FLM 28X2.5MG</t>
  </si>
  <si>
    <t>3822</t>
  </si>
  <si>
    <t>3824</t>
  </si>
  <si>
    <t>47740</t>
  </si>
  <si>
    <t>47741</t>
  </si>
  <si>
    <t>94164</t>
  </si>
  <si>
    <t>CONCOR 5</t>
  </si>
  <si>
    <t>C07AG02</t>
  </si>
  <si>
    <t>102596</t>
  </si>
  <si>
    <t>C08CA01</t>
  </si>
  <si>
    <t>125046</t>
  </si>
  <si>
    <t>125053</t>
  </si>
  <si>
    <t>125060</t>
  </si>
  <si>
    <t>125066</t>
  </si>
  <si>
    <t>C08CA08</t>
  </si>
  <si>
    <t>111902</t>
  </si>
  <si>
    <t>111904</t>
  </si>
  <si>
    <t>13316</t>
  </si>
  <si>
    <t>POR TBL NOB 28X20MG</t>
  </si>
  <si>
    <t>3078</t>
  </si>
  <si>
    <t>C08DA01</t>
  </si>
  <si>
    <t>99575</t>
  </si>
  <si>
    <t>POR TBL PRO 30X240MG</t>
  </si>
  <si>
    <t>C09AA02</t>
  </si>
  <si>
    <t>115480</t>
  </si>
  <si>
    <t>C09AA04</t>
  </si>
  <si>
    <t>101205</t>
  </si>
  <si>
    <t>101227</t>
  </si>
  <si>
    <t>POR TBL FLM 30X10 MG</t>
  </si>
  <si>
    <t>101233</t>
  </si>
  <si>
    <t>POR TBL FLM 90X10 MG</t>
  </si>
  <si>
    <t>120791</t>
  </si>
  <si>
    <t>120805</t>
  </si>
  <si>
    <t>85160</t>
  </si>
  <si>
    <t>C09AA05</t>
  </si>
  <si>
    <t>13469</t>
  </si>
  <si>
    <t>RAMIL 1,25</t>
  </si>
  <si>
    <t>POR TBL NOB 30X1.25MG</t>
  </si>
  <si>
    <t>13475</t>
  </si>
  <si>
    <t>56972</t>
  </si>
  <si>
    <t>56976</t>
  </si>
  <si>
    <t>56981</t>
  </si>
  <si>
    <t>TRITACE 5 MG</t>
  </si>
  <si>
    <t>C09AA10</t>
  </si>
  <si>
    <t>45875</t>
  </si>
  <si>
    <t>POR CPS DUR 98X2MG</t>
  </si>
  <si>
    <t>C09BA04</t>
  </si>
  <si>
    <t>122685</t>
  </si>
  <si>
    <t>PRESTARIUM NEO COMBI 5 MG/1,25 MG</t>
  </si>
  <si>
    <t>126031</t>
  </si>
  <si>
    <t>162008</t>
  </si>
  <si>
    <t>162012</t>
  </si>
  <si>
    <t>C09BA05</t>
  </si>
  <si>
    <t>117677</t>
  </si>
  <si>
    <t>51403</t>
  </si>
  <si>
    <t>C09BA06</t>
  </si>
  <si>
    <t>64788</t>
  </si>
  <si>
    <t>76708</t>
  </si>
  <si>
    <t>ACCUZIDE 10</t>
  </si>
  <si>
    <t>C09BB04</t>
  </si>
  <si>
    <t>124087</t>
  </si>
  <si>
    <t>124129</t>
  </si>
  <si>
    <t>187788</t>
  </si>
  <si>
    <t>C09CA01</t>
  </si>
  <si>
    <t>107166</t>
  </si>
  <si>
    <t>LORISTA 100</t>
  </si>
  <si>
    <t>114059</t>
  </si>
  <si>
    <t>LOZAP 12,5 ZENTIVA</t>
  </si>
  <si>
    <t>POR TBL FLM 30X12.5MG</t>
  </si>
  <si>
    <t>114065</t>
  </si>
  <si>
    <t>C09CA07</t>
  </si>
  <si>
    <t>158198</t>
  </si>
  <si>
    <t>26554</t>
  </si>
  <si>
    <t>26556</t>
  </si>
  <si>
    <t>C09DA01</t>
  </si>
  <si>
    <t>15316</t>
  </si>
  <si>
    <t>97027</t>
  </si>
  <si>
    <t>POR TBL FLM 28X50/12.5MG</t>
  </si>
  <si>
    <t>C10AA01</t>
  </si>
  <si>
    <t>125082</t>
  </si>
  <si>
    <t>32580</t>
  </si>
  <si>
    <t>C10AA05</t>
  </si>
  <si>
    <t>122632</t>
  </si>
  <si>
    <t>50309</t>
  </si>
  <si>
    <t>93013</t>
  </si>
  <si>
    <t>93015</t>
  </si>
  <si>
    <t>POR TBL FLM 100X10MG</t>
  </si>
  <si>
    <t>93016</t>
  </si>
  <si>
    <t>93018</t>
  </si>
  <si>
    <t>93019</t>
  </si>
  <si>
    <t>POR TBL FLM 30X40MG</t>
  </si>
  <si>
    <t>93021</t>
  </si>
  <si>
    <t>POR TBL FLM 100X40MG</t>
  </si>
  <si>
    <t>C10AA07</t>
  </si>
  <si>
    <t>148068</t>
  </si>
  <si>
    <t>148072</t>
  </si>
  <si>
    <t>C10AB05</t>
  </si>
  <si>
    <t>58271</t>
  </si>
  <si>
    <t>POR CPS DUR 30X267MG</t>
  </si>
  <si>
    <t>C10BX03</t>
  </si>
  <si>
    <t>30543</t>
  </si>
  <si>
    <t>CADUET 5 MG/10 MG</t>
  </si>
  <si>
    <t>G04CA02</t>
  </si>
  <si>
    <t>14439</t>
  </si>
  <si>
    <t>POR CPS RDR 30X0.4MG</t>
  </si>
  <si>
    <t>H02AB04</t>
  </si>
  <si>
    <t>40368</t>
  </si>
  <si>
    <t>40373</t>
  </si>
  <si>
    <t>POR TBL NOB 50X16MG</t>
  </si>
  <si>
    <t>H03AA01</t>
  </si>
  <si>
    <t>147454</t>
  </si>
  <si>
    <t>30018</t>
  </si>
  <si>
    <t>POR TBL NOB 100X75MCG I</t>
  </si>
  <si>
    <t>30021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</si>
  <si>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</si>
  <si>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</si>
  <si>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</si>
  <si>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</si>
  <si>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</si>
  <si>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</si>
  <si>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</si>
  <si>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POR TBL NOB 100X50RG I</t>
  </si>
  <si>
    <t>47144</t>
  </si>
  <si>
    <t>POR TBL NOB 100X100RG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</si>
  <si>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</si>
  <si>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</si>
  <si>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</si>
  <si>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</si>
  <si>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</si>
  <si>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</si>
  <si>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J01AA02</t>
  </si>
  <si>
    <t>97654</t>
  </si>
  <si>
    <t>DOXYBENE 100 MG</t>
  </si>
  <si>
    <t>POR CPS MOL 10X100MG</t>
  </si>
  <si>
    <t>J01AA12</t>
  </si>
  <si>
    <t>26127</t>
  </si>
  <si>
    <t>J01CR01</t>
  </si>
  <si>
    <t>16600</t>
  </si>
  <si>
    <t>J01CR02</t>
  </si>
  <si>
    <t>12494</t>
  </si>
  <si>
    <t>AUGMENTIN 1 G</t>
  </si>
  <si>
    <t>POR TBL FLM 14X1GM</t>
  </si>
  <si>
    <t>5951</t>
  </si>
  <si>
    <t>AMOKSIKLAV 1 G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</si>
  <si>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</si>
  <si>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</si>
  <si>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</si>
  <si>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</si>
  <si>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</si>
  <si>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</si>
  <si>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</si>
  <si>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</si>
  <si>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</si>
  <si>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</si>
  <si>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J01DC02</t>
  </si>
  <si>
    <t>18547</t>
  </si>
  <si>
    <t>XORIMAX 500 MG POTAHOVANÉ TABLETY</t>
  </si>
  <si>
    <t>POR TBL FLM 10X500MG</t>
  </si>
  <si>
    <t>47725</t>
  </si>
  <si>
    <t>POR TBL FLM 10X250MG</t>
  </si>
  <si>
    <t>47727</t>
  </si>
  <si>
    <t>76360</t>
  </si>
  <si>
    <t>ZINACEF 1,5 G</t>
  </si>
  <si>
    <t>J01DD02</t>
  </si>
  <si>
    <t>131654</t>
  </si>
  <si>
    <t>J01DD12</t>
  </si>
  <si>
    <t>17041</t>
  </si>
  <si>
    <t>INJ PLV SOL 1X1GM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</si>
  <si>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</si>
  <si>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</si>
  <si>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</si>
  <si>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</si>
  <si>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</si>
  <si>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</si>
  <si>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</si>
  <si>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32546</t>
  </si>
  <si>
    <t>POR TBL RET 14X500MG-D</t>
  </si>
  <si>
    <t>53853</t>
  </si>
  <si>
    <t>POR TBL FLM 14X500MG</t>
  </si>
  <si>
    <t>56801</t>
  </si>
  <si>
    <t>INF PLV SOL 1X500MG</t>
  </si>
  <si>
    <t>J01FA10</t>
  </si>
  <si>
    <t>45010</t>
  </si>
  <si>
    <t>J01FF01</t>
  </si>
  <si>
    <t>100339</t>
  </si>
  <si>
    <t>107135</t>
  </si>
  <si>
    <t>POR CPS DUR 16X150MG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</si>
  <si>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</si>
  <si>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</si>
  <si>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</si>
  <si>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</si>
  <si>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</si>
  <si>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</si>
  <si>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</si>
  <si>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53922</t>
  </si>
  <si>
    <t>CIPHIN PRO INFUSIONE 200 MG/100 ML</t>
  </si>
  <si>
    <t>94453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</si>
  <si>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</si>
  <si>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</si>
  <si>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</si>
  <si>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</si>
  <si>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</si>
  <si>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</si>
  <si>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</si>
  <si>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65989</t>
  </si>
  <si>
    <t>MYCOMAX INF</t>
  </si>
  <si>
    <t>INF SOL 100ML/200MG</t>
  </si>
  <si>
    <t>66036</t>
  </si>
  <si>
    <t>POR CPS DUR 28X100MG</t>
  </si>
  <si>
    <t>L01BA01</t>
  </si>
  <si>
    <t>163333</t>
  </si>
  <si>
    <t>M01AX17</t>
  </si>
  <si>
    <t>12892</t>
  </si>
  <si>
    <t>POR TBL NOB 30X100MG</t>
  </si>
  <si>
    <t>M04AA01</t>
  </si>
  <si>
    <t>107869</t>
  </si>
  <si>
    <t>2592</t>
  </si>
  <si>
    <t>MILURIT 100</t>
  </si>
  <si>
    <t>M05BA04</t>
  </si>
  <si>
    <t>59628</t>
  </si>
  <si>
    <t>FOSAMAX 70 MG 1X TÝDNĚ</t>
  </si>
  <si>
    <t>POR TBL NOB 4X70MG I</t>
  </si>
  <si>
    <t>M05BA06</t>
  </si>
  <si>
    <t>25422</t>
  </si>
  <si>
    <t>BONVIVA 150 MG</t>
  </si>
  <si>
    <t>N02AB03</t>
  </si>
  <si>
    <t>155383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</si>
  <si>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</si>
  <si>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</si>
  <si>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</si>
  <si>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</si>
  <si>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</si>
  <si>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</si>
  <si>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</si>
  <si>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</si>
  <si>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</si>
  <si>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N02AX02</t>
  </si>
  <si>
    <t>32086</t>
  </si>
  <si>
    <t>32087</t>
  </si>
  <si>
    <t>32090</t>
  </si>
  <si>
    <t>42776</t>
  </si>
  <si>
    <t>POR TBL PRO 30X150MG</t>
  </si>
  <si>
    <t>57793</t>
  </si>
  <si>
    <t>TRAMAL KAPKY 100 MG/1 ML</t>
  </si>
  <si>
    <t>59671</t>
  </si>
  <si>
    <t>POR TBL PRO 10X100MG</t>
  </si>
  <si>
    <t>59672</t>
  </si>
  <si>
    <t>POR TBL PRO 30X100MG</t>
  </si>
  <si>
    <t>59673</t>
  </si>
  <si>
    <t>POR TBL PRO 50X100MG</t>
  </si>
  <si>
    <t>84262</t>
  </si>
  <si>
    <t>N03AG01</t>
  </si>
  <si>
    <t>92587</t>
  </si>
  <si>
    <t>DEPAKINE CHRONO 500 MG SÉCABLE</t>
  </si>
  <si>
    <t>POR TBL RET 30X500MG</t>
  </si>
  <si>
    <t>N03AX09</t>
  </si>
  <si>
    <t>151056</t>
  </si>
  <si>
    <t>151057</t>
  </si>
  <si>
    <t>17135</t>
  </si>
  <si>
    <t>19873</t>
  </si>
  <si>
    <t>N03AX12</t>
  </si>
  <si>
    <t>84399</t>
  </si>
  <si>
    <t>POR CPS DUR 50X300MG</t>
  </si>
  <si>
    <t>84400</t>
  </si>
  <si>
    <t>N03AX14</t>
  </si>
  <si>
    <t>25829</t>
  </si>
  <si>
    <t>POR TBL FLM 50X250MG</t>
  </si>
  <si>
    <t>25835</t>
  </si>
  <si>
    <t>POR TBL FLM 50X500MG</t>
  </si>
  <si>
    <t>N03AX16</t>
  </si>
  <si>
    <t>28217</t>
  </si>
  <si>
    <t>POR CPS DUR 56X75MG</t>
  </si>
  <si>
    <t>N04BC05</t>
  </si>
  <si>
    <t>500278</t>
  </si>
  <si>
    <t>N05AH04</t>
  </si>
  <si>
    <t>122678</t>
  </si>
  <si>
    <t>N05BA12</t>
  </si>
  <si>
    <t>83099</t>
  </si>
  <si>
    <t>XANAX SR 0,5 MG</t>
  </si>
  <si>
    <t>POR TBL PRO 30X0.5MG</t>
  </si>
  <si>
    <t>83100</t>
  </si>
  <si>
    <t>XANAX SR 1 MG</t>
  </si>
  <si>
    <t>POR TBL PRO 30X1MG</t>
  </si>
  <si>
    <t>90957</t>
  </si>
  <si>
    <t>XANAX 0,25 MG</t>
  </si>
  <si>
    <t>POR TBL NOB 30X0.25MG</t>
  </si>
  <si>
    <t>90959</t>
  </si>
  <si>
    <t>XANAX 0,5 MG</t>
  </si>
  <si>
    <t>POR TBL NOB 30X0.5MG</t>
  </si>
  <si>
    <t>96977</t>
  </si>
  <si>
    <t>XANAX 1 MG</t>
  </si>
  <si>
    <t>POR TBL NOB 30X1MG</t>
  </si>
  <si>
    <t>N05CD08</t>
  </si>
  <si>
    <t>15013</t>
  </si>
  <si>
    <t>DORMICUM 7,5 MG</t>
  </si>
  <si>
    <t>POR TBL FLM 10X7.5MG</t>
  </si>
  <si>
    <t>N06AB04</t>
  </si>
  <si>
    <t>114287</t>
  </si>
  <si>
    <t>17425</t>
  </si>
  <si>
    <t>17431</t>
  </si>
  <si>
    <t>POR TBL FLM 30X20 MG</t>
  </si>
  <si>
    <t>N06AB05</t>
  </si>
  <si>
    <t>107847</t>
  </si>
  <si>
    <t>107848</t>
  </si>
  <si>
    <t>30805</t>
  </si>
  <si>
    <t>N06AB06</t>
  </si>
  <si>
    <t>107885</t>
  </si>
  <si>
    <t>107888</t>
  </si>
  <si>
    <t>53950</t>
  </si>
  <si>
    <t>ZOLOFT 50 MG</t>
  </si>
  <si>
    <t>POR TBL FLM 28X50MG</t>
  </si>
  <si>
    <t>N06AB10</t>
  </si>
  <si>
    <t>135928</t>
  </si>
  <si>
    <t>20132</t>
  </si>
  <si>
    <t>POR TBL FLM 28X10MG I</t>
  </si>
  <si>
    <t>N06AX11</t>
  </si>
  <si>
    <t>107641</t>
  </si>
  <si>
    <t>N06BX18</t>
  </si>
  <si>
    <t>10252</t>
  </si>
  <si>
    <t>4062</t>
  </si>
  <si>
    <t>INJ SOL 10X2ML/10MG</t>
  </si>
  <si>
    <t>N06DA02</t>
  </si>
  <si>
    <t>131507</t>
  </si>
  <si>
    <t>154025</t>
  </si>
  <si>
    <t>41445</t>
  </si>
  <si>
    <t>41447</t>
  </si>
  <si>
    <t>N07CA01</t>
  </si>
  <si>
    <t>102684</t>
  </si>
  <si>
    <t>22104</t>
  </si>
  <si>
    <t>22106</t>
  </si>
  <si>
    <t>50339</t>
  </si>
  <si>
    <t>R03AC02</t>
  </si>
  <si>
    <t>31934</t>
  </si>
  <si>
    <t>INH SUS PSS 200X100RG</t>
  </si>
  <si>
    <t>R03AC13</t>
  </si>
  <si>
    <t>15708</t>
  </si>
  <si>
    <t>INH PLV CPS 60X12RG+APL</t>
  </si>
  <si>
    <t>R03AK06</t>
  </si>
  <si>
    <t>45964</t>
  </si>
  <si>
    <t>INH PLV 1X60X50/250RG</t>
  </si>
  <si>
    <t>R06AE07</t>
  </si>
  <si>
    <t>5496</t>
  </si>
  <si>
    <t>POR TBL FLM 60X10MG</t>
  </si>
  <si>
    <t>66030</t>
  </si>
  <si>
    <t>99600</t>
  </si>
  <si>
    <t>R06AE09</t>
  </si>
  <si>
    <t>124343</t>
  </si>
  <si>
    <t>145183</t>
  </si>
  <si>
    <t>145184</t>
  </si>
  <si>
    <t>R06AX17</t>
  </si>
  <si>
    <t>66004</t>
  </si>
  <si>
    <t>POR CPS DUR 20X1MG</t>
  </si>
  <si>
    <t>S01EE01</t>
  </si>
  <si>
    <t>144615</t>
  </si>
  <si>
    <t>151827</t>
  </si>
  <si>
    <t>V06XX</t>
  </si>
  <si>
    <t>33146</t>
  </si>
  <si>
    <t>33526</t>
  </si>
  <si>
    <t>33527</t>
  </si>
  <si>
    <t>33531</t>
  </si>
  <si>
    <t>33648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</si>
  <si>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</si>
  <si>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</si>
  <si>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</si>
  <si>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</si>
  <si>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</si>
  <si>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</si>
  <si>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</si>
  <si>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</si>
  <si>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</si>
  <si>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</si>
  <si>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</si>
  <si>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</si>
  <si>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</si>
  <si>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</si>
  <si>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</si>
  <si>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Acebutolol</t>
  </si>
  <si>
    <t>80058</t>
  </si>
  <si>
    <t>SECTRAL 400 MG</t>
  </si>
  <si>
    <t>Alopurinol</t>
  </si>
  <si>
    <t>107868</t>
  </si>
  <si>
    <t>Alprazolam</t>
  </si>
  <si>
    <t>Amiodaron</t>
  </si>
  <si>
    <t>Amlodipin</t>
  </si>
  <si>
    <t>125045</t>
  </si>
  <si>
    <t>Antiagregancia kromě heparinu, kombinace</t>
  </si>
  <si>
    <t>57364</t>
  </si>
  <si>
    <t>POR CPS RDR 60</t>
  </si>
  <si>
    <t>Atorvastatin</t>
  </si>
  <si>
    <t>Bisoprolol</t>
  </si>
  <si>
    <t>Bromazepam</t>
  </si>
  <si>
    <t>88217</t>
  </si>
  <si>
    <t>LEXAURIN 1,5</t>
  </si>
  <si>
    <t>POR TBL NOB 30X1.5MG</t>
  </si>
  <si>
    <t>Cefuroxim</t>
  </si>
  <si>
    <t>Cetirizin</t>
  </si>
  <si>
    <t>66029</t>
  </si>
  <si>
    <t>Cinarizin</t>
  </si>
  <si>
    <t>99884</t>
  </si>
  <si>
    <t>Citalopram</t>
  </si>
  <si>
    <t>Dabigatran-etexilát</t>
  </si>
  <si>
    <t>29327</t>
  </si>
  <si>
    <t>PRADAXA 110 MG</t>
  </si>
  <si>
    <t>POR CPS DUR 30X1X110MG</t>
  </si>
  <si>
    <t>Desloratadin</t>
  </si>
  <si>
    <t>26329</t>
  </si>
  <si>
    <t>Digoxin</t>
  </si>
  <si>
    <t>83318</t>
  </si>
  <si>
    <t>DIGOXIN 0,125 LÉČIVA</t>
  </si>
  <si>
    <t>POR TBL NOB 30X0.125MG</t>
  </si>
  <si>
    <t>Doxazosin</t>
  </si>
  <si>
    <t>Draslík</t>
  </si>
  <si>
    <t>88356</t>
  </si>
  <si>
    <t>CARDILAN</t>
  </si>
  <si>
    <t>Erdostein</t>
  </si>
  <si>
    <t>87076</t>
  </si>
  <si>
    <t>POR CPS DUR 20X300MG</t>
  </si>
  <si>
    <t>Escitalopram</t>
  </si>
  <si>
    <t>Fenoterol a jiná léčiva onem. spojen. s obstrukcí dých. cest</t>
  </si>
  <si>
    <t>2679</t>
  </si>
  <si>
    <t>Furosemid</t>
  </si>
  <si>
    <t>2785</t>
  </si>
  <si>
    <t>FUROSEMID - SLOVAKOFARMA FORTE</t>
  </si>
  <si>
    <t>POR TBL NOB 10X250MG</t>
  </si>
  <si>
    <t>56802</t>
  </si>
  <si>
    <t>POR TBL NOB 20X40MG</t>
  </si>
  <si>
    <t>56804</t>
  </si>
  <si>
    <t>POR TBL NOB 50X40MG</t>
  </si>
  <si>
    <t>56807</t>
  </si>
  <si>
    <t>POR TBL NOB 30X125MG</t>
  </si>
  <si>
    <t>98219</t>
  </si>
  <si>
    <t>FURON 40 MG</t>
  </si>
  <si>
    <t>Gabapentin</t>
  </si>
  <si>
    <t>Glycerol-trinitrát</t>
  </si>
  <si>
    <t>31089</t>
  </si>
  <si>
    <t>NITROMINT 2,6 MG</t>
  </si>
  <si>
    <t>POR TBL RET 60X2.6MG</t>
  </si>
  <si>
    <t>Hydrochlorothiazid a kalium šetřící diuretika</t>
  </si>
  <si>
    <t>94803</t>
  </si>
  <si>
    <t>Hydrokortison</t>
  </si>
  <si>
    <t>76205</t>
  </si>
  <si>
    <t>HYDROCORTISON 10 MG JENAPHARM</t>
  </si>
  <si>
    <t>POR TBL NOB 20X10MG</t>
  </si>
  <si>
    <t>Chlorid draselný</t>
  </si>
  <si>
    <t>125599</t>
  </si>
  <si>
    <t>17188</t>
  </si>
  <si>
    <t>17189</t>
  </si>
  <si>
    <t>POR TBL FLM 100X500MG</t>
  </si>
  <si>
    <t>Cholekalciferol</t>
  </si>
  <si>
    <t>12023</t>
  </si>
  <si>
    <t>POR GTT SOL 1X10ML</t>
  </si>
  <si>
    <t>Isosorbid-mononitrát</t>
  </si>
  <si>
    <t>96190</t>
  </si>
  <si>
    <t>MONOSAN 20 MG</t>
  </si>
  <si>
    <t>Isradipin</t>
  </si>
  <si>
    <t>16439</t>
  </si>
  <si>
    <t>LOMIR SRO</t>
  </si>
  <si>
    <t>POR CPS PRO 30X5MG</t>
  </si>
  <si>
    <t>Jiná</t>
  </si>
  <si>
    <t>999999</t>
  </si>
  <si>
    <t>Jiný</t>
  </si>
  <si>
    <t>Karvedilol</t>
  </si>
  <si>
    <t>Klopidogrel</t>
  </si>
  <si>
    <t>158390</t>
  </si>
  <si>
    <t>CLOPIDOGREL ACCORD 75 MG POTAHOVANÉ TABLETY</t>
  </si>
  <si>
    <t>POR TBL FLM 28X75MG</t>
  </si>
  <si>
    <t>186044</t>
  </si>
  <si>
    <t>TROMBEX 75 MG</t>
  </si>
  <si>
    <t>Kyselina acetylsalicylová</t>
  </si>
  <si>
    <t>1286</t>
  </si>
  <si>
    <t>21562</t>
  </si>
  <si>
    <t>POR TBL ENT 20X100MG</t>
  </si>
  <si>
    <t>99295</t>
  </si>
  <si>
    <t>ANOPYRIN 100 MG</t>
  </si>
  <si>
    <t>POR TBL NOB 20X100MG</t>
  </si>
  <si>
    <t>POR TBL NOB 2X10X100MG</t>
  </si>
  <si>
    <t>Kyselina listová</t>
  </si>
  <si>
    <t>76064</t>
  </si>
  <si>
    <t>ACIDUM FOLICUM LÉČIVA</t>
  </si>
  <si>
    <t>POR TBL OBD 30X10MG</t>
  </si>
  <si>
    <t>Laktulóza</t>
  </si>
  <si>
    <t>Levothyroxin, sodná sůl</t>
  </si>
  <si>
    <t>147452</t>
  </si>
  <si>
    <t>POR TBL NOB 100X88RG I</t>
  </si>
  <si>
    <t>47139</t>
  </si>
  <si>
    <t>POR TBL NOB 50X50RG I</t>
  </si>
  <si>
    <t>EUTHYROX 100 MIKROGRAMU</t>
  </si>
  <si>
    <t>Linagliptin</t>
  </si>
  <si>
    <t>168447</t>
  </si>
  <si>
    <t>Losartan</t>
  </si>
  <si>
    <t>13892</t>
  </si>
  <si>
    <t>Magnesium-laktát</t>
  </si>
  <si>
    <t>88630</t>
  </si>
  <si>
    <t>TBL.MAGNESII LACTICI 0,5 GLO</t>
  </si>
  <si>
    <t>POR TBL NOB 100X500MG</t>
  </si>
  <si>
    <t>Metformin</t>
  </si>
  <si>
    <t>12354</t>
  </si>
  <si>
    <t>POR TBL FLM 120X500MG</t>
  </si>
  <si>
    <t>12356</t>
  </si>
  <si>
    <t>POR TBL FLM 120X850MG</t>
  </si>
  <si>
    <t>Metoprolol</t>
  </si>
  <si>
    <t>13778</t>
  </si>
  <si>
    <t>POR TBL PRO 28X100MG</t>
  </si>
  <si>
    <t>32225</t>
  </si>
  <si>
    <t>POR TBL PRO 28X25MG</t>
  </si>
  <si>
    <t>45499</t>
  </si>
  <si>
    <t>49934</t>
  </si>
  <si>
    <t>POR TBL PRO 30X25MG</t>
  </si>
  <si>
    <t>49937</t>
  </si>
  <si>
    <t>POR TBL PRO 28X50MG</t>
  </si>
  <si>
    <t>58037</t>
  </si>
  <si>
    <t>POR TBL PRO 30X50MG</t>
  </si>
  <si>
    <t>Moxonidin</t>
  </si>
  <si>
    <t>40388</t>
  </si>
  <si>
    <t>CYNT 0,4</t>
  </si>
  <si>
    <t>Nadroparin</t>
  </si>
  <si>
    <t>Nitrendipin</t>
  </si>
  <si>
    <t>Nitrofurantoin</t>
  </si>
  <si>
    <t>154748</t>
  </si>
  <si>
    <t>Omeprazol</t>
  </si>
  <si>
    <t>Oxazepam</t>
  </si>
  <si>
    <t>1940</t>
  </si>
  <si>
    <t>OXAZEPAM LÉČIVA</t>
  </si>
  <si>
    <t>Pantoprazol</t>
  </si>
  <si>
    <t>109404</t>
  </si>
  <si>
    <t>POR TBL ENT 100X20MG</t>
  </si>
  <si>
    <t>Pentoxifylin</t>
  </si>
  <si>
    <t>53479</t>
  </si>
  <si>
    <t>POR TBL RET 20X400MG</t>
  </si>
  <si>
    <t>97698</t>
  </si>
  <si>
    <t>PENTOMER RETARD 400 MG</t>
  </si>
  <si>
    <t>POR TBL PRO 20X400MG</t>
  </si>
  <si>
    <t>97699</t>
  </si>
  <si>
    <t>POR TBL PRO 50X400MG</t>
  </si>
  <si>
    <t>Perindopril</t>
  </si>
  <si>
    <t>Perindopril a amlodipin</t>
  </si>
  <si>
    <t>Perindopril a diuretika</t>
  </si>
  <si>
    <t>Prednison</t>
  </si>
  <si>
    <t>269</t>
  </si>
  <si>
    <t>POR TBL NOB 20X5MG</t>
  </si>
  <si>
    <t>Ramipril</t>
  </si>
  <si>
    <t>15864</t>
  </si>
  <si>
    <t>TRITACE 10 MG</t>
  </si>
  <si>
    <t>51596</t>
  </si>
  <si>
    <t>RAMIPRIL ACTAVIS 2,5 MG</t>
  </si>
  <si>
    <t>56973</t>
  </si>
  <si>
    <t>Rilmenidin</t>
  </si>
  <si>
    <t>84360</t>
  </si>
  <si>
    <t>Rivaroxaban</t>
  </si>
  <si>
    <t>168903</t>
  </si>
  <si>
    <t>XARELTO 20 MG</t>
  </si>
  <si>
    <t>168904</t>
  </si>
  <si>
    <t>POR TBL FLM 98X20MG</t>
  </si>
  <si>
    <t>Rosuvastatin</t>
  </si>
  <si>
    <t>Rutosid, kombinace</t>
  </si>
  <si>
    <t>4361</t>
  </si>
  <si>
    <t>POR TBL OBD 60</t>
  </si>
  <si>
    <t>Různé jiné kombinace železa</t>
  </si>
  <si>
    <t>97402</t>
  </si>
  <si>
    <t>POR TBL FLM 50X100MG</t>
  </si>
  <si>
    <t>Saccharomyces Boulardii</t>
  </si>
  <si>
    <t>10502</t>
  </si>
  <si>
    <t>POR CPS DUR 10X250MG</t>
  </si>
  <si>
    <t>Simvastatin</t>
  </si>
  <si>
    <t>125073</t>
  </si>
  <si>
    <t>APO-SIMVA 10</t>
  </si>
  <si>
    <t>Spironolakton</t>
  </si>
  <si>
    <t>30434</t>
  </si>
  <si>
    <t>POR TBL NOB 100X25MG</t>
  </si>
  <si>
    <t>3550</t>
  </si>
  <si>
    <t>POR TBL NOB 20X25MG</t>
  </si>
  <si>
    <t>Telmisartan a amlodipin</t>
  </si>
  <si>
    <t>167859</t>
  </si>
  <si>
    <t>Theofylin</t>
  </si>
  <si>
    <t>44303</t>
  </si>
  <si>
    <t>44305</t>
  </si>
  <si>
    <t>POR CPS PRO 50X200MG</t>
  </si>
  <si>
    <t>76650</t>
  </si>
  <si>
    <t>AFONILUM SR 250 MG</t>
  </si>
  <si>
    <t>POR CPS PRO 50X250MG</t>
  </si>
  <si>
    <t>Tiaprid</t>
  </si>
  <si>
    <t>48578</t>
  </si>
  <si>
    <t>Tramadol, kombinace</t>
  </si>
  <si>
    <t>138841</t>
  </si>
  <si>
    <t>Trimetazidin</t>
  </si>
  <si>
    <t>32917</t>
  </si>
  <si>
    <t>Urapidil</t>
  </si>
  <si>
    <t>83272</t>
  </si>
  <si>
    <t>Vápník, kombinace s vitaminem D a/nebo jinými léčivy</t>
  </si>
  <si>
    <t>164888</t>
  </si>
  <si>
    <t>169673</t>
  </si>
  <si>
    <t>Vinpocetin</t>
  </si>
  <si>
    <t>4063</t>
  </si>
  <si>
    <t>POR TBL NOB 50X5MG</t>
  </si>
  <si>
    <t>Warfarin</t>
  </si>
  <si>
    <t>*1019</t>
  </si>
  <si>
    <t>*3012</t>
  </si>
  <si>
    <t>Kompresivní punčochy a návleky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</si>
  <si>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</si>
  <si>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</si>
  <si>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</si>
  <si>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</si>
  <si>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</si>
  <si>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</si>
  <si>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1710</t>
  </si>
  <si>
    <t>POR TBL NOB 30X300MG</t>
  </si>
  <si>
    <t>Ambroxol</t>
  </si>
  <si>
    <t>45333</t>
  </si>
  <si>
    <t>POR GTT SOL+INH SOL 50ML</t>
  </si>
  <si>
    <t>Antitusika a expektorancia</t>
  </si>
  <si>
    <t>88967</t>
  </si>
  <si>
    <t>Betahistin</t>
  </si>
  <si>
    <t>102673</t>
  </si>
  <si>
    <t>BETAHISTIN ACTAVIS 8 MG</t>
  </si>
  <si>
    <t>POR TBL NOB 50X8MG</t>
  </si>
  <si>
    <t>Betaxolol</t>
  </si>
  <si>
    <t>163139</t>
  </si>
  <si>
    <t>BETAXA 20</t>
  </si>
  <si>
    <t>5476</t>
  </si>
  <si>
    <t>POR TBL FLM 7X10MG</t>
  </si>
  <si>
    <t>Ciprofloxacin</t>
  </si>
  <si>
    <t>29328</t>
  </si>
  <si>
    <t>POR CPS DUR 60X1X110MG</t>
  </si>
  <si>
    <t>Diklofenak</t>
  </si>
  <si>
    <t>19377</t>
  </si>
  <si>
    <t>VERAL GEL</t>
  </si>
  <si>
    <t>DRM GEL 1X100GM 1%</t>
  </si>
  <si>
    <t>Diosmin, kombinace</t>
  </si>
  <si>
    <t>14075</t>
  </si>
  <si>
    <t>Domperidon</t>
  </si>
  <si>
    <t>47271</t>
  </si>
  <si>
    <t>MOTILIUM</t>
  </si>
  <si>
    <t>Donepezil</t>
  </si>
  <si>
    <t>131504</t>
  </si>
  <si>
    <t>APO-DONEPEZIL 5 MG POTAHOVANÉ TABLETY</t>
  </si>
  <si>
    <t>Famotidin</t>
  </si>
  <si>
    <t>96194</t>
  </si>
  <si>
    <t>FAMOSAN 40 MG</t>
  </si>
  <si>
    <t>POR TBL FLM 20X40MG</t>
  </si>
  <si>
    <t>Fenofibrát</t>
  </si>
  <si>
    <t>56808</t>
  </si>
  <si>
    <t>POR TBL NOB 50X125MG</t>
  </si>
  <si>
    <t>56810</t>
  </si>
  <si>
    <t>FURORESE 250</t>
  </si>
  <si>
    <t>POR TBL NOB 20X250MG</t>
  </si>
  <si>
    <t>98218</t>
  </si>
  <si>
    <t>Fytomenadion</t>
  </si>
  <si>
    <t>720</t>
  </si>
  <si>
    <t>POR GTT EML 1X5ML/100MG</t>
  </si>
  <si>
    <t>Gliklazid</t>
  </si>
  <si>
    <t>1290</t>
  </si>
  <si>
    <t>POR TBL RET 60X30MG</t>
  </si>
  <si>
    <t>Hydrogenované námelové alkaloidy</t>
  </si>
  <si>
    <t>91032</t>
  </si>
  <si>
    <t>SECATOXIN FORTE</t>
  </si>
  <si>
    <t>Hydrochlorothiazid</t>
  </si>
  <si>
    <t>168</t>
  </si>
  <si>
    <t>HYDROCHLOROTHIAZID LÉČIVA</t>
  </si>
  <si>
    <t>47477</t>
  </si>
  <si>
    <t>Inzulin lidský</t>
  </si>
  <si>
    <t>Ipratropium-bromid</t>
  </si>
  <si>
    <t>32992</t>
  </si>
  <si>
    <t>INH SOL PSS 200X20 MCG</t>
  </si>
  <si>
    <t>21793</t>
  </si>
  <si>
    <t>POR TBL PRO 20X100MG</t>
  </si>
  <si>
    <t>Jiná kapiláry stabilizující látky</t>
  </si>
  <si>
    <t>107806</t>
  </si>
  <si>
    <t>14839</t>
  </si>
  <si>
    <t>DILATREND 6,25</t>
  </si>
  <si>
    <t>POR TBL NOB 30X6.25MG</t>
  </si>
  <si>
    <t>188291</t>
  </si>
  <si>
    <t>CARVEDILOL AUROBINDO 6,25 MG</t>
  </si>
  <si>
    <t>POR TBL FLM 30X6.25MG</t>
  </si>
  <si>
    <t>Kodein</t>
  </si>
  <si>
    <t>88</t>
  </si>
  <si>
    <t>CODEIN SLOVAKOFARMA 15 MG</t>
  </si>
  <si>
    <t>POR TBL NOB 10X15MG</t>
  </si>
  <si>
    <t>Kvetiapin</t>
  </si>
  <si>
    <t>1288</t>
  </si>
  <si>
    <t>21563</t>
  </si>
  <si>
    <t>Lansoprazol</t>
  </si>
  <si>
    <t>17121</t>
  </si>
  <si>
    <t>POR CPS DUR 28X30MG</t>
  </si>
  <si>
    <t>Léčiva k terapii onemocnění jater</t>
  </si>
  <si>
    <t>125752</t>
  </si>
  <si>
    <t>15373</t>
  </si>
  <si>
    <t>Levetiracetam</t>
  </si>
  <si>
    <t>175089</t>
  </si>
  <si>
    <t>DRETACEN 500 MG</t>
  </si>
  <si>
    <t>Levodopa a inhibitor dekarboxylázy</t>
  </si>
  <si>
    <t>45239</t>
  </si>
  <si>
    <t>ISICOM 100 MG</t>
  </si>
  <si>
    <t>45241</t>
  </si>
  <si>
    <t>POR TBL NOB 100X125MG</t>
  </si>
  <si>
    <t>Levodopa, inhibitor dekarboxylázy a inhibitor COMT</t>
  </si>
  <si>
    <t>27656</t>
  </si>
  <si>
    <t>STALEVO 150 MG/37,5 MG/200 MG</t>
  </si>
  <si>
    <t>10604</t>
  </si>
  <si>
    <t>LORISTA 50</t>
  </si>
  <si>
    <t>12754</t>
  </si>
  <si>
    <t>TABULETTA MAGNESII LACTICI 0,5 CSC</t>
  </si>
  <si>
    <t>POR TBL NOB 50X500MG</t>
  </si>
  <si>
    <t>Melperon</t>
  </si>
  <si>
    <t>107228</t>
  </si>
  <si>
    <t>BURONIL 25 MG</t>
  </si>
  <si>
    <t>POR TBL OBD 50X25MG</t>
  </si>
  <si>
    <t>Memantin</t>
  </si>
  <si>
    <t>26502</t>
  </si>
  <si>
    <t>Methylprednisolon</t>
  </si>
  <si>
    <t>Metoklopramid</t>
  </si>
  <si>
    <t>93104</t>
  </si>
  <si>
    <t>DEGAN 10 MG TABLETY</t>
  </si>
  <si>
    <t>POR TBL NOB 40X10MG</t>
  </si>
  <si>
    <t>Mirtazapin</t>
  </si>
  <si>
    <t>105845</t>
  </si>
  <si>
    <t>MIRTAZAPIN ORION 15 MG</t>
  </si>
  <si>
    <t>POR TBL DIS 90X15MG</t>
  </si>
  <si>
    <t>Multienzymové přípravky (lipáza, proteáza apod.)</t>
  </si>
  <si>
    <t>14811</t>
  </si>
  <si>
    <t>POR CPS ETD 50</t>
  </si>
  <si>
    <t>59806</t>
  </si>
  <si>
    <t>Naftidrofuryl</t>
  </si>
  <si>
    <t>66015</t>
  </si>
  <si>
    <t>POR TBL PRO 100X100MG</t>
  </si>
  <si>
    <t>97026</t>
  </si>
  <si>
    <t>122112</t>
  </si>
  <si>
    <t>APO-OME 20</t>
  </si>
  <si>
    <t>Paroxetin</t>
  </si>
  <si>
    <t>110653</t>
  </si>
  <si>
    <t>PERINALON 2 MG</t>
  </si>
  <si>
    <t>POR TBL NOB 28X2MG</t>
  </si>
  <si>
    <t>Piracetam</t>
  </si>
  <si>
    <t>11242</t>
  </si>
  <si>
    <t>GERATAM 1200 MG</t>
  </si>
  <si>
    <t>POR TBL FLM 60X1200MG</t>
  </si>
  <si>
    <t>Pramipexol</t>
  </si>
  <si>
    <t>134077</t>
  </si>
  <si>
    <t>GLEPARK 0,7 MG</t>
  </si>
  <si>
    <t>POR TBL NOB 30X0.70MG</t>
  </si>
  <si>
    <t>Propafenon</t>
  </si>
  <si>
    <t>59942</t>
  </si>
  <si>
    <t>PROPANORM 150 MG</t>
  </si>
  <si>
    <t>56977</t>
  </si>
  <si>
    <t>POR TBL NOB 30X2.5MG</t>
  </si>
  <si>
    <t>Rifaximin</t>
  </si>
  <si>
    <t>44285</t>
  </si>
  <si>
    <t>NORMIX</t>
  </si>
  <si>
    <t>POR TBL FLM 12X200MG</t>
  </si>
  <si>
    <t>Rivastigmin</t>
  </si>
  <si>
    <t>26530</t>
  </si>
  <si>
    <t>13254</t>
  </si>
  <si>
    <t>CORSIM 20</t>
  </si>
  <si>
    <t>32579</t>
  </si>
  <si>
    <t>SIMGAL 20 MG</t>
  </si>
  <si>
    <t>Sodná sůl metamizolu</t>
  </si>
  <si>
    <t>55823</t>
  </si>
  <si>
    <t>NOVALGIN TABLETY</t>
  </si>
  <si>
    <t>POR TBL FLM 20X500MG</t>
  </si>
  <si>
    <t>46755</t>
  </si>
  <si>
    <t>VEROSPIRON 50 MG</t>
  </si>
  <si>
    <t>Sulfamethoxazol a trimethoprim</t>
  </si>
  <si>
    <t>3377</t>
  </si>
  <si>
    <t>POR TBL NOB 20X480MG</t>
  </si>
  <si>
    <t>6264</t>
  </si>
  <si>
    <t>138842</t>
  </si>
  <si>
    <t>POR TBL FLM 40</t>
  </si>
  <si>
    <t>Trandolapril</t>
  </si>
  <si>
    <t>83730</t>
  </si>
  <si>
    <t>POR CPS DUR 28X2MG</t>
  </si>
  <si>
    <t>192341</t>
  </si>
  <si>
    <t>WARFARIN PMCS 5 MG</t>
  </si>
  <si>
    <t>Zolpidem</t>
  </si>
  <si>
    <t>146893</t>
  </si>
  <si>
    <t>ZOLPIDEM MYLAN</t>
  </si>
  <si>
    <t>94248</t>
  </si>
  <si>
    <t>*7999</t>
  </si>
  <si>
    <t>Amantadin</t>
  </si>
  <si>
    <t>2871</t>
  </si>
  <si>
    <t>POR CPS DUR 50X100MG</t>
  </si>
  <si>
    <t>Aminokyseliny včetně kombinací s polypeptidy</t>
  </si>
  <si>
    <t>88115</t>
  </si>
  <si>
    <t>Amoxicilin a enzymový inhibitor</t>
  </si>
  <si>
    <t>Atenolol</t>
  </si>
  <si>
    <t>65388</t>
  </si>
  <si>
    <t>TENORMIN 50</t>
  </si>
  <si>
    <t>19592</t>
  </si>
  <si>
    <t>TORVACARD 20</t>
  </si>
  <si>
    <t>Atorvastatin a amlodipin</t>
  </si>
  <si>
    <t>Biperiden</t>
  </si>
  <si>
    <t>21887</t>
  </si>
  <si>
    <t>53201</t>
  </si>
  <si>
    <t>CIPHIN 250</t>
  </si>
  <si>
    <t>DIGOXIN 0,125 LECIVA</t>
  </si>
  <si>
    <t>97522</t>
  </si>
  <si>
    <t>POR TBL FLM 30X500MG</t>
  </si>
  <si>
    <t>92757</t>
  </si>
  <si>
    <t>POR CPS DUR 10X300MG</t>
  </si>
  <si>
    <t>Flukonazol</t>
  </si>
  <si>
    <t>66037</t>
  </si>
  <si>
    <t>POR CPS DUR 7X100MG</t>
  </si>
  <si>
    <t>Haloperidol</t>
  </si>
  <si>
    <t>2537</t>
  </si>
  <si>
    <t>HALOPERIDOL-RICHTER 1,5 MG</t>
  </si>
  <si>
    <t>POR TBL NOB 50X1.5MG</t>
  </si>
  <si>
    <t>Indapamid</t>
  </si>
  <si>
    <t>96696</t>
  </si>
  <si>
    <t>POR CPS DUR 30X2.5MG</t>
  </si>
  <si>
    <t>92351</t>
  </si>
  <si>
    <t>ATROVENT 0,025%</t>
  </si>
  <si>
    <t>Kalcitriol</t>
  </si>
  <si>
    <t>14098</t>
  </si>
  <si>
    <t>OSTEOD 0,25 MCG</t>
  </si>
  <si>
    <t>POR CPS MOL 30X0.25RG</t>
  </si>
  <si>
    <t>Karbamazepin</t>
  </si>
  <si>
    <t>16445</t>
  </si>
  <si>
    <t>TEGRETOL CR 400</t>
  </si>
  <si>
    <t>POR TBL PRO 30X400MG</t>
  </si>
  <si>
    <t>Klarithromycin</t>
  </si>
  <si>
    <t>53189</t>
  </si>
  <si>
    <t>POR TBL RET 7X500MG</t>
  </si>
  <si>
    <t>Klonazepam</t>
  </si>
  <si>
    <t>14957</t>
  </si>
  <si>
    <t>RIVOTRIL 0,5 MG</t>
  </si>
  <si>
    <t>POR TBL NOB 50X0.5MG</t>
  </si>
  <si>
    <t>155781</t>
  </si>
  <si>
    <t>17968</t>
  </si>
  <si>
    <t>Kyselina ursodeoxycholová</t>
  </si>
  <si>
    <t>97864</t>
  </si>
  <si>
    <t>POR CPS DUR 50X250MG</t>
  </si>
  <si>
    <t>Kyselina valproová</t>
  </si>
  <si>
    <t>61183</t>
  </si>
  <si>
    <t>ORFIRIL 150</t>
  </si>
  <si>
    <t>POR TBL ENT 50X150MG</t>
  </si>
  <si>
    <t>Lamotrigin</t>
  </si>
  <si>
    <t>17133</t>
  </si>
  <si>
    <t>POR TBL NOB 30X25MG</t>
  </si>
  <si>
    <t>Latanoprost</t>
  </si>
  <si>
    <t>58893</t>
  </si>
  <si>
    <t>OPH GTT SOL 1X2.5ML I</t>
  </si>
  <si>
    <t>45243</t>
  </si>
  <si>
    <t>ISICOM 250 MG</t>
  </si>
  <si>
    <t>POR TBL NOB 60X275MG</t>
  </si>
  <si>
    <t>69190</t>
  </si>
  <si>
    <t>EUTHYROX 50 MIKROGRAMU</t>
  </si>
  <si>
    <t>POR TBL NOB 50X50RG</t>
  </si>
  <si>
    <t>Losartan a diuretika</t>
  </si>
  <si>
    <t>122132</t>
  </si>
  <si>
    <t>METFIREX 850 MG</t>
  </si>
  <si>
    <t>POR TBL FLM 60X850MG</t>
  </si>
  <si>
    <t>125516</t>
  </si>
  <si>
    <t>APO-METOPROLOL 50</t>
  </si>
  <si>
    <t>POR TBL NOB 100X50MG</t>
  </si>
  <si>
    <t>32673</t>
  </si>
  <si>
    <t>METOPROLOL AL 200 RETARD</t>
  </si>
  <si>
    <t>POR TBL PRO 50X200MG</t>
  </si>
  <si>
    <t>Molsidomin</t>
  </si>
  <si>
    <t>49560</t>
  </si>
  <si>
    <t>POR TBL PRO 30X8MG</t>
  </si>
  <si>
    <t>132530</t>
  </si>
  <si>
    <t>HELICID 20</t>
  </si>
  <si>
    <t>25364</t>
  </si>
  <si>
    <t>POR CPS ETD 14X20MG</t>
  </si>
  <si>
    <t>166874</t>
  </si>
  <si>
    <t>POR TBL NOB 90</t>
  </si>
  <si>
    <t>126013</t>
  </si>
  <si>
    <t>PRENEWEL 2 MG/0,625 MG</t>
  </si>
  <si>
    <t>56779</t>
  </si>
  <si>
    <t>GERATAM 800 MG</t>
  </si>
  <si>
    <t>POR TBL FLM 60X800MG</t>
  </si>
  <si>
    <t>Pitofenon a analgetika</t>
  </si>
  <si>
    <t>176954</t>
  </si>
  <si>
    <t>Prokinetika</t>
  </si>
  <si>
    <t>Ramipril a felodipin</t>
  </si>
  <si>
    <t>50117</t>
  </si>
  <si>
    <t>Risperidon</t>
  </si>
  <si>
    <t>156905</t>
  </si>
  <si>
    <t>RISPERIDON ORION 1 MG</t>
  </si>
  <si>
    <t>POR TBL FLM 20X1MG</t>
  </si>
  <si>
    <t>168897</t>
  </si>
  <si>
    <t>XARELTO 15 MG</t>
  </si>
  <si>
    <t>POR TBL FLM 28X15MG</t>
  </si>
  <si>
    <t>26533</t>
  </si>
  <si>
    <t>3423</t>
  </si>
  <si>
    <t>AKTIFERRIN COMPOSITUM</t>
  </si>
  <si>
    <t>POR CPS MOL 30</t>
  </si>
  <si>
    <t>Sertralin</t>
  </si>
  <si>
    <t>Silymarin</t>
  </si>
  <si>
    <t>4368</t>
  </si>
  <si>
    <t>125090</t>
  </si>
  <si>
    <t>APO-SIMVA 40</t>
  </si>
  <si>
    <t>Sultamicilin</t>
  </si>
  <si>
    <t>17149</t>
  </si>
  <si>
    <t>POR TBL FLM 12X375MG</t>
  </si>
  <si>
    <t>167852</t>
  </si>
  <si>
    <t>Telmisartan a diuretika</t>
  </si>
  <si>
    <t>29675</t>
  </si>
  <si>
    <t>MICARDISPLUS 40/12,5 MG</t>
  </si>
  <si>
    <t>Terazosin</t>
  </si>
  <si>
    <t>44312</t>
  </si>
  <si>
    <t>KORNAM 5 MG</t>
  </si>
  <si>
    <t>Thiethylperazin</t>
  </si>
  <si>
    <t>9844</t>
  </si>
  <si>
    <t>POR TBL OBD 50X6.5MG</t>
  </si>
  <si>
    <t>165741</t>
  </si>
  <si>
    <t>TIAPRID PMCS 100 MG</t>
  </si>
  <si>
    <t>47627</t>
  </si>
  <si>
    <t>50415</t>
  </si>
  <si>
    <t>TIAPRID-RATIOPHARM 100 MG</t>
  </si>
  <si>
    <t>Tramadol</t>
  </si>
  <si>
    <t>138839</t>
  </si>
  <si>
    <t>Trazodon</t>
  </si>
  <si>
    <t>54094</t>
  </si>
  <si>
    <t>POR TBL RET 30X75MG</t>
  </si>
  <si>
    <t>189079</t>
  </si>
  <si>
    <t>CALCICHEW D3 LEMON 400 IU</t>
  </si>
  <si>
    <t>POR TBL MND 60</t>
  </si>
  <si>
    <t>47515</t>
  </si>
  <si>
    <t>CALCICHEW D3 200 IU</t>
  </si>
  <si>
    <t>Alfakalcidol</t>
  </si>
  <si>
    <t>14398</t>
  </si>
  <si>
    <t>ALPHA D3 1 MCG</t>
  </si>
  <si>
    <t>6618</t>
  </si>
  <si>
    <t>NEUROL 0,5</t>
  </si>
  <si>
    <t>96599</t>
  </si>
  <si>
    <t>POR TBL NOB 50X200MG</t>
  </si>
  <si>
    <t>57363</t>
  </si>
  <si>
    <t>POR CPS RDR 30</t>
  </si>
  <si>
    <t>30560</t>
  </si>
  <si>
    <t>CADUET 10 MG/10 MG</t>
  </si>
  <si>
    <t>Bimatoprost</t>
  </si>
  <si>
    <t>167415</t>
  </si>
  <si>
    <t>LUMIGAN 0,1 MG/ML</t>
  </si>
  <si>
    <t>Cilazapril</t>
  </si>
  <si>
    <t>14926</t>
  </si>
  <si>
    <t>INHIBACE 2,5 MG</t>
  </si>
  <si>
    <t>Diazepam</t>
  </si>
  <si>
    <t>2478</t>
  </si>
  <si>
    <t>DIAZEPAM SLOVAKOFARMA 10 MG</t>
  </si>
  <si>
    <t>Diltiazem</t>
  </si>
  <si>
    <t>76736</t>
  </si>
  <si>
    <t>POR TBL RET 30X120MG</t>
  </si>
  <si>
    <t>132547</t>
  </si>
  <si>
    <t>59595</t>
  </si>
  <si>
    <t>POR TBL FLM 50X20MG</t>
  </si>
  <si>
    <t>Felodipin</t>
  </si>
  <si>
    <t>2957</t>
  </si>
  <si>
    <t>POR TBL RET 30X5MG</t>
  </si>
  <si>
    <t>2079</t>
  </si>
  <si>
    <t>FUROSEMID-SLOVAKOFARMA</t>
  </si>
  <si>
    <t>144442</t>
  </si>
  <si>
    <t>POR CPS DUR 30X300MG</t>
  </si>
  <si>
    <t>Gliquidon</t>
  </si>
  <si>
    <t>99336</t>
  </si>
  <si>
    <t>GLURENORM</t>
  </si>
  <si>
    <t>POR TBL NOB 30X30MG</t>
  </si>
  <si>
    <t>Hořčík (různé sole v kombinaci)</t>
  </si>
  <si>
    <t>66555</t>
  </si>
  <si>
    <t>POR GRA SOL 30</t>
  </si>
  <si>
    <t>Hydrokortison a antibiotika</t>
  </si>
  <si>
    <t>41515</t>
  </si>
  <si>
    <t>DRM CRM 1X15GM</t>
  </si>
  <si>
    <t>Chinapril</t>
  </si>
  <si>
    <t>94958</t>
  </si>
  <si>
    <t>Chinapril a diuretika</t>
  </si>
  <si>
    <t>Irbesartan</t>
  </si>
  <si>
    <t>500886</t>
  </si>
  <si>
    <t>Isosorbid-dinitrát</t>
  </si>
  <si>
    <t>91484</t>
  </si>
  <si>
    <t>POR TBL PRO 50X40MG</t>
  </si>
  <si>
    <t>21794</t>
  </si>
  <si>
    <t>14937</t>
  </si>
  <si>
    <t>ROCALTROL 0,25 MCG</t>
  </si>
  <si>
    <t>Ketotifen</t>
  </si>
  <si>
    <t>66003</t>
  </si>
  <si>
    <t>POR CPS DUR 50X1MG</t>
  </si>
  <si>
    <t>Klomethiazol</t>
  </si>
  <si>
    <t>176129</t>
  </si>
  <si>
    <t>HEMINEVRIN 300 MG</t>
  </si>
  <si>
    <t>POR CPS MOL 100X300MG</t>
  </si>
  <si>
    <t>162858</t>
  </si>
  <si>
    <t>13808</t>
  </si>
  <si>
    <t>POR CPS DUR 100X250MG</t>
  </si>
  <si>
    <t>Levocetirizin</t>
  </si>
  <si>
    <t>145173</t>
  </si>
  <si>
    <t>POR TBL FLM 28X5MG I</t>
  </si>
  <si>
    <t>47133</t>
  </si>
  <si>
    <t>LETROX 150</t>
  </si>
  <si>
    <t>POR TBL NOB 100X150RG</t>
  </si>
  <si>
    <t>17992</t>
  </si>
  <si>
    <t>MAGNESII LACTICI 0,5 TBL. MEDICAMENTA</t>
  </si>
  <si>
    <t>POR TBL NOB 100X0.5GM</t>
  </si>
  <si>
    <t>12355</t>
  </si>
  <si>
    <t>POR TBL FLM 30X850MG</t>
  </si>
  <si>
    <t>56504</t>
  </si>
  <si>
    <t>Methotrexát (pouze perorální)</t>
  </si>
  <si>
    <t>184701</t>
  </si>
  <si>
    <t>METHOTREXAT EBEWE 2,5 MG TABLETY</t>
  </si>
  <si>
    <t>POR TBL NOB 50X2.5MG</t>
  </si>
  <si>
    <t>Methyldopa (levotočivá)</t>
  </si>
  <si>
    <t>1328</t>
  </si>
  <si>
    <t>POR TBL NOB 50X250MG</t>
  </si>
  <si>
    <t>16647</t>
  </si>
  <si>
    <t>MIRZATEN 45 MG</t>
  </si>
  <si>
    <t>POR TBL FLM 30X45MG</t>
  </si>
  <si>
    <t>10523</t>
  </si>
  <si>
    <t>MOLSIKET RETARD 8</t>
  </si>
  <si>
    <t>POR TBL RET 30X8MG</t>
  </si>
  <si>
    <t>Neostigmin</t>
  </si>
  <si>
    <t>53940</t>
  </si>
  <si>
    <t>POR TBL NOB 20X15MG B</t>
  </si>
  <si>
    <t>101203</t>
  </si>
  <si>
    <t>POR TBL FLM 20X5MG</t>
  </si>
  <si>
    <t>124086</t>
  </si>
  <si>
    <t>124128</t>
  </si>
  <si>
    <t>Piroxikam</t>
  </si>
  <si>
    <t>49522</t>
  </si>
  <si>
    <t>FLAMEXIN</t>
  </si>
  <si>
    <t>Pregabalin</t>
  </si>
  <si>
    <t>28219</t>
  </si>
  <si>
    <t>LYRICA 100 MG</t>
  </si>
  <si>
    <t>POR CPS DUR 21X100MG</t>
  </si>
  <si>
    <t>50118</t>
  </si>
  <si>
    <t>TRIASYN 2,5/2,5 MG</t>
  </si>
  <si>
    <t>500718</t>
  </si>
  <si>
    <t>XARELTO 10 MG</t>
  </si>
  <si>
    <t>138503</t>
  </si>
  <si>
    <t>RIVASTIGMIN ORION 4,5 MG</t>
  </si>
  <si>
    <t>POR CPS DUR 28X4.5MG</t>
  </si>
  <si>
    <t>Serenový plod</t>
  </si>
  <si>
    <t>59711</t>
  </si>
  <si>
    <t>POR CPS MOL 60X320MG</t>
  </si>
  <si>
    <t>Silodosin</t>
  </si>
  <si>
    <t>167443</t>
  </si>
  <si>
    <t>POR CPS DUR 10X8MG</t>
  </si>
  <si>
    <t>164388</t>
  </si>
  <si>
    <t>POR CPS PRO 50X300MG</t>
  </si>
  <si>
    <t>48577</t>
  </si>
  <si>
    <t>Timolol</t>
  </si>
  <si>
    <t>163304</t>
  </si>
  <si>
    <t>87114</t>
  </si>
  <si>
    <t>138840</t>
  </si>
  <si>
    <t>83934</t>
  </si>
  <si>
    <t>GOPTEN 0,5 MG</t>
  </si>
  <si>
    <t>POR CPS DUR 50X0.5MG</t>
  </si>
  <si>
    <t>Triamcinolon</t>
  </si>
  <si>
    <t>16441</t>
  </si>
  <si>
    <t>TRIAMCINOLON-IVAX</t>
  </si>
  <si>
    <t>32916</t>
  </si>
  <si>
    <t>POR TBL RET 56X35MG</t>
  </si>
  <si>
    <t>47514</t>
  </si>
  <si>
    <t>POR TBL MND 20</t>
  </si>
  <si>
    <t>Verapamil</t>
  </si>
  <si>
    <t>43877</t>
  </si>
  <si>
    <t>94292</t>
  </si>
  <si>
    <t>Acetylcystein</t>
  </si>
  <si>
    <t>57395</t>
  </si>
  <si>
    <t>POR TBL EFF 10X600MG</t>
  </si>
  <si>
    <t>125059</t>
  </si>
  <si>
    <t>88900</t>
  </si>
  <si>
    <t>119672</t>
  </si>
  <si>
    <t>192839</t>
  </si>
  <si>
    <t>Distigmin</t>
  </si>
  <si>
    <t>2360</t>
  </si>
  <si>
    <t>UBRETID 5 MG</t>
  </si>
  <si>
    <t>Enalapril</t>
  </si>
  <si>
    <t>Formoterol a jiná léčiva onem. spojen. s obstrukcí dých. ces</t>
  </si>
  <si>
    <t>112764</t>
  </si>
  <si>
    <t>COMBAIR</t>
  </si>
  <si>
    <t>INH SOL PSS 120DÁVEK</t>
  </si>
  <si>
    <t>Fosinopril a diuretika</t>
  </si>
  <si>
    <t>160480</t>
  </si>
  <si>
    <t>Glimepirid</t>
  </si>
  <si>
    <t>2539</t>
  </si>
  <si>
    <t>HALOPERIDOL-RICHTER</t>
  </si>
  <si>
    <t>POR GTT SOL 1X10ML/20MG</t>
  </si>
  <si>
    <t>Chlortalidon a kalium šetřící diuretika</t>
  </si>
  <si>
    <t>88518</t>
  </si>
  <si>
    <t>59467</t>
  </si>
  <si>
    <t>MONO MACK DEPOT</t>
  </si>
  <si>
    <t>96191</t>
  </si>
  <si>
    <t>MONOSAN 40 MG</t>
  </si>
  <si>
    <t>POR TBL NOB 30X40MG</t>
  </si>
  <si>
    <t>56992</t>
  </si>
  <si>
    <t>56993</t>
  </si>
  <si>
    <t>CODEIN SLOVAKOFARMA 30 MG</t>
  </si>
  <si>
    <t>POR TBL NOB 10X30MG</t>
  </si>
  <si>
    <t>125114</t>
  </si>
  <si>
    <t>POR TBL NOB 3X20X100MG</t>
  </si>
  <si>
    <t>POR TBL NOB 60X100MG</t>
  </si>
  <si>
    <t>92271</t>
  </si>
  <si>
    <t>POR TBL PRO 30X100MG/25MG</t>
  </si>
  <si>
    <t>58041</t>
  </si>
  <si>
    <t>Metronidazol</t>
  </si>
  <si>
    <t>2427</t>
  </si>
  <si>
    <t>Organismy produkující kyselinu mléčnou</t>
  </si>
  <si>
    <t>9159</t>
  </si>
  <si>
    <t>POR SOL 1X100ML</t>
  </si>
  <si>
    <t>124740</t>
  </si>
  <si>
    <t>PANTOPRAZOL MYLAN 40 MG</t>
  </si>
  <si>
    <t>POR TBL ENT 30X40MG</t>
  </si>
  <si>
    <t>47085</t>
  </si>
  <si>
    <t>POR TBL PRO 100X400MG</t>
  </si>
  <si>
    <t>50335</t>
  </si>
  <si>
    <t>29184</t>
  </si>
  <si>
    <t>EXELON 4,6 MG/24H</t>
  </si>
  <si>
    <t>DRM EMP TDR 30X9MG</t>
  </si>
  <si>
    <t>ROSUCARD 10 MG POTAHOVANE TABLETY</t>
  </si>
  <si>
    <t>96303</t>
  </si>
  <si>
    <t>ASCORUTIN</t>
  </si>
  <si>
    <t>POR TBL FLM 50</t>
  </si>
  <si>
    <t>Silikony</t>
  </si>
  <si>
    <t>57586</t>
  </si>
  <si>
    <t>POR CPS MOL 50X40MG</t>
  </si>
  <si>
    <t>Sotalol</t>
  </si>
  <si>
    <t>49013</t>
  </si>
  <si>
    <t>Stroncium-ranelát</t>
  </si>
  <si>
    <t>28269</t>
  </si>
  <si>
    <t>Sulodexid</t>
  </si>
  <si>
    <t>26578</t>
  </si>
  <si>
    <t>MICARDISPLUS 80/12,5 MG</t>
  </si>
  <si>
    <t>54093</t>
  </si>
  <si>
    <t>POR TBL RET 20X150MG</t>
  </si>
  <si>
    <t>Triamcinolon a antiseptika</t>
  </si>
  <si>
    <t>4178</t>
  </si>
  <si>
    <t>TRIAMCINOLON E LÉČIVA</t>
  </si>
  <si>
    <t>DRM UNG 1X20GM</t>
  </si>
  <si>
    <t>Uhličitan vápenatý</t>
  </si>
  <si>
    <t>62323</t>
  </si>
  <si>
    <t>MAXI-KALZ 1000</t>
  </si>
  <si>
    <t>POR TBL EFF 10X1000MG</t>
  </si>
  <si>
    <t>Valsartan</t>
  </si>
  <si>
    <t>125595</t>
  </si>
  <si>
    <t>VALSACOR 160 MG</t>
  </si>
  <si>
    <t>POR TBL FLM 28X160MG</t>
  </si>
  <si>
    <t>20614</t>
  </si>
  <si>
    <t>20622</t>
  </si>
  <si>
    <t>59756</t>
  </si>
  <si>
    <t>FRONTIN 0,5 MG</t>
  </si>
  <si>
    <t>91788</t>
  </si>
  <si>
    <t>NEUROL 0,25</t>
  </si>
  <si>
    <t>19594</t>
  </si>
  <si>
    <t>TORVACARD 40</t>
  </si>
  <si>
    <t>19595</t>
  </si>
  <si>
    <t>POR TBL FLM 90X40MG</t>
  </si>
  <si>
    <t>Azithromycin</t>
  </si>
  <si>
    <t>102674</t>
  </si>
  <si>
    <t>50338</t>
  </si>
  <si>
    <t>POR TBL NOB 20X24MG</t>
  </si>
  <si>
    <t>Betamethason a antibiotika</t>
  </si>
  <si>
    <t>17171</t>
  </si>
  <si>
    <t>176913</t>
  </si>
  <si>
    <t>POR TBL FLM 90X5MG</t>
  </si>
  <si>
    <t>Bisoprolol a jiná antihypertenziva</t>
  </si>
  <si>
    <t>180998</t>
  </si>
  <si>
    <t>CONCOR COMBI 5 MG/5 MG</t>
  </si>
  <si>
    <t>184284</t>
  </si>
  <si>
    <t>88219</t>
  </si>
  <si>
    <t>LEXAURIN 3</t>
  </si>
  <si>
    <t>66263</t>
  </si>
  <si>
    <t>ZYRTEC</t>
  </si>
  <si>
    <t>30381</t>
  </si>
  <si>
    <t>STUGERON</t>
  </si>
  <si>
    <t>26351</t>
  </si>
  <si>
    <t>POR LYO 50X5MG</t>
  </si>
  <si>
    <t>28831</t>
  </si>
  <si>
    <t>AERIUS 2,5 MG</t>
  </si>
  <si>
    <t>POR TBL DIS 30X2.5MG</t>
  </si>
  <si>
    <t>Dihydrokodein</t>
  </si>
  <si>
    <t>41824</t>
  </si>
  <si>
    <t>DHC CONTINUS 60 MG</t>
  </si>
  <si>
    <t>POR TBL RET 60X60MG B</t>
  </si>
  <si>
    <t>125121</t>
  </si>
  <si>
    <t>APO-DICLO SR 100</t>
  </si>
  <si>
    <t>POR TBL RET 30X100MG</t>
  </si>
  <si>
    <t>147651</t>
  </si>
  <si>
    <t>VOLTAREN RAPID 25 MG</t>
  </si>
  <si>
    <t>POR CPS MOL 20X25MG</t>
  </si>
  <si>
    <t>15626</t>
  </si>
  <si>
    <t>VOLTAREN RETARD</t>
  </si>
  <si>
    <t>54539</t>
  </si>
  <si>
    <t>DOLMINA INJ</t>
  </si>
  <si>
    <t>INJ SOL 5X3ML/75MG</t>
  </si>
  <si>
    <t>75632</t>
  </si>
  <si>
    <t>DICLOFENAC AL RETARD</t>
  </si>
  <si>
    <t>POR TBL RET 50X100MG</t>
  </si>
  <si>
    <t>154890</t>
  </si>
  <si>
    <t>Doxycyklin</t>
  </si>
  <si>
    <t>47718</t>
  </si>
  <si>
    <t>DOXYCYCLIN AL 100</t>
  </si>
  <si>
    <t>POR TBL NOB 10X100MG</t>
  </si>
  <si>
    <t>58290</t>
  </si>
  <si>
    <t>DOXYCYCLIN AL COMP.</t>
  </si>
  <si>
    <t>POR CPS PRO 10</t>
  </si>
  <si>
    <t>45274</t>
  </si>
  <si>
    <t>ENAP 10 MG</t>
  </si>
  <si>
    <t>Eplerenon</t>
  </si>
  <si>
    <t>174508</t>
  </si>
  <si>
    <t>EPLERENON +PHARMA 25 MG</t>
  </si>
  <si>
    <t>POR TBL FLM 90X25MG</t>
  </si>
  <si>
    <t>87073</t>
  </si>
  <si>
    <t>POR PLV SOL 20X225MG</t>
  </si>
  <si>
    <t>Etofylin-nikotinát</t>
  </si>
  <si>
    <t>17983</t>
  </si>
  <si>
    <t>Fluvastatin</t>
  </si>
  <si>
    <t>16055</t>
  </si>
  <si>
    <t>POR TBL PRO 4X7X80MG</t>
  </si>
  <si>
    <t>231</t>
  </si>
  <si>
    <t>NITROGLYCERIN-SLOVAKOFARMA</t>
  </si>
  <si>
    <t>ORM TBL SLG 20X0.5MG</t>
  </si>
  <si>
    <t>85071</t>
  </si>
  <si>
    <t>NITROMINT</t>
  </si>
  <si>
    <t>ORM SPR SLG 1X10GM</t>
  </si>
  <si>
    <t>Guajfenesin</t>
  </si>
  <si>
    <t>58249</t>
  </si>
  <si>
    <t>GUAJACURAN 5%</t>
  </si>
  <si>
    <t>INJ SOL 10X10ML/0.5GM</t>
  </si>
  <si>
    <t>47476</t>
  </si>
  <si>
    <t>LORADUR</t>
  </si>
  <si>
    <t>Hymekromon</t>
  </si>
  <si>
    <t>93157</t>
  </si>
  <si>
    <t>ISOCHOL</t>
  </si>
  <si>
    <t>POR TBL OBD 30X400MG</t>
  </si>
  <si>
    <t>Chlorhexidin, kombinace</t>
  </si>
  <si>
    <t>98190</t>
  </si>
  <si>
    <t>CYTEAL</t>
  </si>
  <si>
    <t>DRM LIQ 1X250ML</t>
  </si>
  <si>
    <t>164344</t>
  </si>
  <si>
    <t>23305</t>
  </si>
  <si>
    <t>Jiná antibiotika pro lokální aplikaci</t>
  </si>
  <si>
    <t>1066</t>
  </si>
  <si>
    <t>DRM UNG 1X10GM</t>
  </si>
  <si>
    <t>48261</t>
  </si>
  <si>
    <t>55759</t>
  </si>
  <si>
    <t>PAMYCON NA PŘÍPRAVU KAPEK</t>
  </si>
  <si>
    <t>DRM PLV SOL 1X1LAH</t>
  </si>
  <si>
    <t>Jiná antiemetika</t>
  </si>
  <si>
    <t>17996</t>
  </si>
  <si>
    <t>KINEDRYL</t>
  </si>
  <si>
    <t>POR TBL NOB 10</t>
  </si>
  <si>
    <t>Jiná léčiva k terapii onemocnění žlučových cest</t>
  </si>
  <si>
    <t>699</t>
  </si>
  <si>
    <t>CHOLAGOL</t>
  </si>
  <si>
    <t>102608</t>
  </si>
  <si>
    <t>CARVESAN 25</t>
  </si>
  <si>
    <t>102612</t>
  </si>
  <si>
    <t>Kombinace různých antibiotik</t>
  </si>
  <si>
    <t>1076</t>
  </si>
  <si>
    <t>OPH UNG 1X5GM</t>
  </si>
  <si>
    <t>163425</t>
  </si>
  <si>
    <t>46217</t>
  </si>
  <si>
    <t>ASPIRIN</t>
  </si>
  <si>
    <t>46220</t>
  </si>
  <si>
    <t>ASPIRIN 100</t>
  </si>
  <si>
    <t>Kyselina fusidová</t>
  </si>
  <si>
    <t>84492</t>
  </si>
  <si>
    <t>DRM CRM 1X15GM 2%</t>
  </si>
  <si>
    <t>47132</t>
  </si>
  <si>
    <t>POR TBL NOB 50X150RG</t>
  </si>
  <si>
    <t>47142</t>
  </si>
  <si>
    <t>POR TBL NOB 50X100RG I</t>
  </si>
  <si>
    <t>69191</t>
  </si>
  <si>
    <t>EUTHYROX 150 MIKROGRAMŮ</t>
  </si>
  <si>
    <t>69192</t>
  </si>
  <si>
    <t>125036</t>
  </si>
  <si>
    <t>LORISTA 25</t>
  </si>
  <si>
    <t>13894</t>
  </si>
  <si>
    <t>POR TBL FLM 90X50MG</t>
  </si>
  <si>
    <t>169134</t>
  </si>
  <si>
    <t>102382</t>
  </si>
  <si>
    <t>LORISTA H 100 MG/25 MG</t>
  </si>
  <si>
    <t>POR TBL FLM 28X100/25MG</t>
  </si>
  <si>
    <t>104712</t>
  </si>
  <si>
    <t>POR TBL FLM 84X50/12.5MG</t>
  </si>
  <si>
    <t>122491</t>
  </si>
  <si>
    <t>15317</t>
  </si>
  <si>
    <t>157784</t>
  </si>
  <si>
    <t>LORISTA H 100 MG/12,5 MG</t>
  </si>
  <si>
    <t>163921</t>
  </si>
  <si>
    <t>POR TBL FLM 30X50/12.5MG</t>
  </si>
  <si>
    <t>163923</t>
  </si>
  <si>
    <t>POR TBL FLM 90X50/12.5MG</t>
  </si>
  <si>
    <t>Makrogol</t>
  </si>
  <si>
    <t>184039</t>
  </si>
  <si>
    <t>FORLAX 4 G</t>
  </si>
  <si>
    <t>POR PLV SOL 20X4GM</t>
  </si>
  <si>
    <t>Medroxyprogesteron a estrogen</t>
  </si>
  <si>
    <t>14628</t>
  </si>
  <si>
    <t>DIVINA</t>
  </si>
  <si>
    <t>POR TBL NOB 3X21</t>
  </si>
  <si>
    <t>18631</t>
  </si>
  <si>
    <t>POR TBL FLM 90X1000MG</t>
  </si>
  <si>
    <t>Metformin a vildagliptin</t>
  </si>
  <si>
    <t>29740</t>
  </si>
  <si>
    <t>EUCREAS 50 MG/1000 MG</t>
  </si>
  <si>
    <t>29742</t>
  </si>
  <si>
    <t>POR TBL FLM 180</t>
  </si>
  <si>
    <t>132586</t>
  </si>
  <si>
    <t>EGILOK 25 MG</t>
  </si>
  <si>
    <t>POR TBL NOB 60X25MG</t>
  </si>
  <si>
    <t>58040</t>
  </si>
  <si>
    <t>POR TBL PRO 56X200MG</t>
  </si>
  <si>
    <t>192390</t>
  </si>
  <si>
    <t>POR TBL ENT 60X220MG</t>
  </si>
  <si>
    <t>2420</t>
  </si>
  <si>
    <t>POR TBL ENT 30X220MG</t>
  </si>
  <si>
    <t>Mupirocin</t>
  </si>
  <si>
    <t>90778</t>
  </si>
  <si>
    <t>Nimesulid</t>
  </si>
  <si>
    <t>12893</t>
  </si>
  <si>
    <t>12896</t>
  </si>
  <si>
    <t>POR GRA SUS 60SAC</t>
  </si>
  <si>
    <t>17185</t>
  </si>
  <si>
    <t>NIMESIL</t>
  </si>
  <si>
    <t>POR GRA SUS 9X100MG</t>
  </si>
  <si>
    <t>Norethisteron</t>
  </si>
  <si>
    <t>125226</t>
  </si>
  <si>
    <t>NORETHISTERON ZENTIVA</t>
  </si>
  <si>
    <t>132531</t>
  </si>
  <si>
    <t>9158</t>
  </si>
  <si>
    <t>POR SOL 1X30ML</t>
  </si>
  <si>
    <t>Organo-heparinoid</t>
  </si>
  <si>
    <t>3575</t>
  </si>
  <si>
    <t>HEPAROID LÉČIVA</t>
  </si>
  <si>
    <t>DRM CRM 1X30GM</t>
  </si>
  <si>
    <t>155872</t>
  </si>
  <si>
    <t>53200</t>
  </si>
  <si>
    <t>AGAPURIN</t>
  </si>
  <si>
    <t>INJ SOL 5X5ML/100MG</t>
  </si>
  <si>
    <t>101207</t>
  </si>
  <si>
    <t>POR TBL FLM 50X5MG</t>
  </si>
  <si>
    <t>101211</t>
  </si>
  <si>
    <t>120795</t>
  </si>
  <si>
    <t>POR TBL NOB 90X4MG</t>
  </si>
  <si>
    <t>85159</t>
  </si>
  <si>
    <t>85162</t>
  </si>
  <si>
    <t>124105</t>
  </si>
  <si>
    <t>PRESTANCE 5 MG/10 MG</t>
  </si>
  <si>
    <t>166890</t>
  </si>
  <si>
    <t>TONARSSA 4 MG/10 MG</t>
  </si>
  <si>
    <t>122683</t>
  </si>
  <si>
    <t>122687</t>
  </si>
  <si>
    <t>122688</t>
  </si>
  <si>
    <t>POR TBL FLM 56</t>
  </si>
  <si>
    <t>122690</t>
  </si>
  <si>
    <t>162010</t>
  </si>
  <si>
    <t>Prednisolon a antiseptika</t>
  </si>
  <si>
    <t>16467</t>
  </si>
  <si>
    <t>166760</t>
  </si>
  <si>
    <t>POR TBL FLM 100X50MG</t>
  </si>
  <si>
    <t>Propiverin</t>
  </si>
  <si>
    <t>161522</t>
  </si>
  <si>
    <t>MICTONORM UNO 30 MG</t>
  </si>
  <si>
    <t>POR CPS RDR 28X30MG</t>
  </si>
  <si>
    <t>92254</t>
  </si>
  <si>
    <t>POR TBL OBD 30X15MG</t>
  </si>
  <si>
    <t>Pseudoefedrin, kombinace</t>
  </si>
  <si>
    <t>191949</t>
  </si>
  <si>
    <t>CLARINASE REPETABS</t>
  </si>
  <si>
    <t>POR TBL RET 14</t>
  </si>
  <si>
    <t>56974</t>
  </si>
  <si>
    <t>POR TBL NOB 50X1.25MG</t>
  </si>
  <si>
    <t>169178</t>
  </si>
  <si>
    <t>POR TBL RET 100</t>
  </si>
  <si>
    <t>Ranitidin</t>
  </si>
  <si>
    <t>47471</t>
  </si>
  <si>
    <t>RANISAN 150 MG</t>
  </si>
  <si>
    <t>POR TBL FLM 60X150MG</t>
  </si>
  <si>
    <t>148070</t>
  </si>
  <si>
    <t>148074</t>
  </si>
  <si>
    <t>ROSUCARD 20 MG POTAHOVANE TABLETY</t>
  </si>
  <si>
    <t>POR TBL FLM 90X20MG</t>
  </si>
  <si>
    <t>Salbutamol</t>
  </si>
  <si>
    <t>17964</t>
  </si>
  <si>
    <t>ASENTRA 50</t>
  </si>
  <si>
    <t>POR TBL FLM 56X50MG</t>
  </si>
  <si>
    <t>19570</t>
  </si>
  <si>
    <t>POR TBL OBD 50X150MG</t>
  </si>
  <si>
    <t>75022</t>
  </si>
  <si>
    <t>COTRIMOXAZOL AL FORTE</t>
  </si>
  <si>
    <t>POR TBL NOB 10X960MG</t>
  </si>
  <si>
    <t>167838</t>
  </si>
  <si>
    <t>TWYNSTA 40 MG/5 MG</t>
  </si>
  <si>
    <t>29384</t>
  </si>
  <si>
    <t>Thiamazol</t>
  </si>
  <si>
    <t>146119</t>
  </si>
  <si>
    <t>THYROZOL 10</t>
  </si>
  <si>
    <t>Thiamin (vitamin B1)</t>
  </si>
  <si>
    <t>616</t>
  </si>
  <si>
    <t>THIAMIN LÉČIVA</t>
  </si>
  <si>
    <t>INJ SOL 10X2ML/100MG</t>
  </si>
  <si>
    <t>Tolperison</t>
  </si>
  <si>
    <t>57525</t>
  </si>
  <si>
    <t>MYDOCALM 150 MG</t>
  </si>
  <si>
    <t>POR TBL FLM 30X150MG</t>
  </si>
  <si>
    <t>32083</t>
  </si>
  <si>
    <t>17925</t>
  </si>
  <si>
    <t>ZALDIAR</t>
  </si>
  <si>
    <t>17926</t>
  </si>
  <si>
    <t>46444</t>
  </si>
  <si>
    <t>POR TBL RET 60X150MG</t>
  </si>
  <si>
    <t>162502</t>
  </si>
  <si>
    <t>Tribenosid</t>
  </si>
  <si>
    <t>107935</t>
  </si>
  <si>
    <t>GLYVENOL 400</t>
  </si>
  <si>
    <t>POR CPS MOL 60X400MG</t>
  </si>
  <si>
    <t>32918</t>
  </si>
  <si>
    <t>POR TBL RET 90X35MG</t>
  </si>
  <si>
    <t>Trimethoprim</t>
  </si>
  <si>
    <t>89815</t>
  </si>
  <si>
    <t>TRIPRIM 200 MG</t>
  </si>
  <si>
    <t>POR TBL NOB 10X200MG</t>
  </si>
  <si>
    <t>164411</t>
  </si>
  <si>
    <t>83270</t>
  </si>
  <si>
    <t>Vápník, kombinace různých solí</t>
  </si>
  <si>
    <t>191064</t>
  </si>
  <si>
    <t>CALCIUM-SANDOZ FORTE 500 MG</t>
  </si>
  <si>
    <t>POR TBL EFF 30X500MG</t>
  </si>
  <si>
    <t>164887</t>
  </si>
  <si>
    <t>CALTRATE 600 MG/400 IU D3 POTAHOVANA TABLETA</t>
  </si>
  <si>
    <t>10253</t>
  </si>
  <si>
    <t>POR TBL NOB 90X10MG</t>
  </si>
  <si>
    <t>Vitamin B1 v kombinaci s vitaminem B6 a/nebo B12</t>
  </si>
  <si>
    <t>11485</t>
  </si>
  <si>
    <t>MILGAMMA N</t>
  </si>
  <si>
    <t>INJ SOL 5X2ML</t>
  </si>
  <si>
    <t>13816</t>
  </si>
  <si>
    <t>POR CPS MOL 50</t>
  </si>
  <si>
    <t>42476</t>
  </si>
  <si>
    <t>POR TBL OBD 50</t>
  </si>
  <si>
    <t>42477</t>
  </si>
  <si>
    <t>POR TBL OBD 100</t>
  </si>
  <si>
    <t>119776</t>
  </si>
  <si>
    <t>LAWARIN 5</t>
  </si>
  <si>
    <t>146895</t>
  </si>
  <si>
    <t>16286</t>
  </si>
  <si>
    <t>STILNOX</t>
  </si>
  <si>
    <t>146897</t>
  </si>
  <si>
    <t>Železo v kombinaci s kyanokobalaminem a kyselinou listovou</t>
  </si>
  <si>
    <t>59570</t>
  </si>
  <si>
    <t>FERRO-FOLGAMMA</t>
  </si>
  <si>
    <t>*2056</t>
  </si>
  <si>
    <t>Obvazový materiál</t>
  </si>
  <si>
    <t>80573</t>
  </si>
  <si>
    <t>KRYTÍ ABSORPČNÍ MEPILEX</t>
  </si>
  <si>
    <t>10X10CM SE SILIKONOVOU VRSTVOU SAFETAC, 5KS</t>
  </si>
  <si>
    <t>82046</t>
  </si>
  <si>
    <t>KRYTÍ MŘÍŽKA SILIKONOVÁ MEPITEL ONE,289200</t>
  </si>
  <si>
    <t>8X10CM SE SILIKONOVOU VRSTVOU SAFETAC, 5KS</t>
  </si>
  <si>
    <t>Pomůcky  kompenzační pro tělesně postižené</t>
  </si>
  <si>
    <t>93710</t>
  </si>
  <si>
    <t>SEDAČKA NA VANU S MADLEM</t>
  </si>
  <si>
    <t>69CM,70CM</t>
  </si>
  <si>
    <t>Prostředky pro inkontinenci,kondomy urinál.,sběrné sáčky urinál.</t>
  </si>
  <si>
    <t>6001</t>
  </si>
  <si>
    <t>PLENY ABSORPČNÍ TENA COMFORT MAXI</t>
  </si>
  <si>
    <t>2700ML,24KS</t>
  </si>
  <si>
    <t>88324</t>
  </si>
  <si>
    <t>VLOŽKY ABSORPČNÍ TENA LADY MAXI</t>
  </si>
  <si>
    <t>915ML, 12KS</t>
  </si>
  <si>
    <t>Aciklovir</t>
  </si>
  <si>
    <t>155938</t>
  </si>
  <si>
    <t>HERPESIN 200</t>
  </si>
  <si>
    <t>POR TBL NOB 25X200MG</t>
  </si>
  <si>
    <t>54031</t>
  </si>
  <si>
    <t>PROVIRSAN</t>
  </si>
  <si>
    <t>151142</t>
  </si>
  <si>
    <t>155782</t>
  </si>
  <si>
    <t>Mesalazin</t>
  </si>
  <si>
    <t>86616</t>
  </si>
  <si>
    <t>PENTASA SLOW RELEASE TABLETS 500 MG</t>
  </si>
  <si>
    <t>POR TBL RET 100X500MG</t>
  </si>
  <si>
    <t>23746</t>
  </si>
  <si>
    <t>GLUCOPHAGE XR 500 MG TABLETY S PRODLOUŽENÝM UVOLŇOVÁNÍM</t>
  </si>
  <si>
    <t>POR TBL PRO 30X500MG</t>
  </si>
  <si>
    <t>23747</t>
  </si>
  <si>
    <t>POR TBL PRO 60X500MG</t>
  </si>
  <si>
    <t>*1004</t>
  </si>
  <si>
    <t>Analgetika a anestetika, kombinace</t>
  </si>
  <si>
    <t>107143</t>
  </si>
  <si>
    <t>OTIPAX</t>
  </si>
  <si>
    <t>AUR GTT SOL 1X16GM</t>
  </si>
  <si>
    <t>Erythromycin</t>
  </si>
  <si>
    <t>75285</t>
  </si>
  <si>
    <t>ERYFLUID</t>
  </si>
  <si>
    <t>DRM SOL 1X100ML</t>
  </si>
  <si>
    <t>*2033</t>
  </si>
  <si>
    <t>*4012</t>
  </si>
  <si>
    <t>58874</t>
  </si>
  <si>
    <t>AMLOZEK 5</t>
  </si>
  <si>
    <t>31331</t>
  </si>
  <si>
    <t>Celiprolol</t>
  </si>
  <si>
    <t>163143</t>
  </si>
  <si>
    <t>Ciprofibrát</t>
  </si>
  <si>
    <t>47683</t>
  </si>
  <si>
    <t>LIPANOR</t>
  </si>
  <si>
    <t>16031</t>
  </si>
  <si>
    <t>VOLTAREN 50</t>
  </si>
  <si>
    <t>POR TBL ENT 20X50MG</t>
  </si>
  <si>
    <t>46621</t>
  </si>
  <si>
    <t>UNO</t>
  </si>
  <si>
    <t>Drotaverin</t>
  </si>
  <si>
    <t>107807</t>
  </si>
  <si>
    <t>NO-SPA</t>
  </si>
  <si>
    <t>115479</t>
  </si>
  <si>
    <t>APO-ENALAPRIL 5 MG</t>
  </si>
  <si>
    <t>Gestoden a ethinylestradiol</t>
  </si>
  <si>
    <t>144185</t>
  </si>
  <si>
    <t>STODETTE OBALENÉ TABLETY</t>
  </si>
  <si>
    <t>POR TBL OBD 3X21</t>
  </si>
  <si>
    <t>94959</t>
  </si>
  <si>
    <t>ACCUPRO 10</t>
  </si>
  <si>
    <t>Jinanový list (Ginkgo biloba)</t>
  </si>
  <si>
    <t>13192</t>
  </si>
  <si>
    <t>GINGIO 80</t>
  </si>
  <si>
    <t>POR TBL FLM 120X80MG</t>
  </si>
  <si>
    <t>47224</t>
  </si>
  <si>
    <t>Kalcium-dobesylát</t>
  </si>
  <si>
    <t>56068</t>
  </si>
  <si>
    <t>DOBICA</t>
  </si>
  <si>
    <t>Klotrimazol</t>
  </si>
  <si>
    <t>58653</t>
  </si>
  <si>
    <t>CLOTRIMAZOL AL 100</t>
  </si>
  <si>
    <t>VAG TBL 6X100MG+APL</t>
  </si>
  <si>
    <t>Kyanokobalamin</t>
  </si>
  <si>
    <t>92503</t>
  </si>
  <si>
    <t>NEUROBENE</t>
  </si>
  <si>
    <t>INJ SOL 6X1ML/1000RG</t>
  </si>
  <si>
    <t>71960</t>
  </si>
  <si>
    <t>POR TBL NOB 5X10X100MG</t>
  </si>
  <si>
    <t>124346</t>
  </si>
  <si>
    <t>75567</t>
  </si>
  <si>
    <t>SALOFALK 500</t>
  </si>
  <si>
    <t>POR TBL ENT 100X500MG</t>
  </si>
  <si>
    <t>17685</t>
  </si>
  <si>
    <t>MIRZATEN 30 MG</t>
  </si>
  <si>
    <t>Mometason</t>
  </si>
  <si>
    <t>16457</t>
  </si>
  <si>
    <t>NASONEX</t>
  </si>
  <si>
    <t>NAS SPR SUS 140X50RG</t>
  </si>
  <si>
    <t>14812</t>
  </si>
  <si>
    <t>POR CPS ETD 100</t>
  </si>
  <si>
    <t>54534</t>
  </si>
  <si>
    <t>PANZYTRAT 25 000</t>
  </si>
  <si>
    <t>POR CPS DUR 50-SKLO</t>
  </si>
  <si>
    <t>54535</t>
  </si>
  <si>
    <t>POR CPS DUR 100-SKLO</t>
  </si>
  <si>
    <t>12895</t>
  </si>
  <si>
    <t>POR GRA SUS 30SAC I</t>
  </si>
  <si>
    <t>Oxikonazol</t>
  </si>
  <si>
    <t>99248</t>
  </si>
  <si>
    <t>155875</t>
  </si>
  <si>
    <t>124100</t>
  </si>
  <si>
    <t>124104</t>
  </si>
  <si>
    <t>POR TBL NOB 60</t>
  </si>
  <si>
    <t>122684</t>
  </si>
  <si>
    <t>23962</t>
  </si>
  <si>
    <t>AMPRILAN 5</t>
  </si>
  <si>
    <t>3424</t>
  </si>
  <si>
    <t>POR CPS MOL 100</t>
  </si>
  <si>
    <t>7981</t>
  </si>
  <si>
    <t>NOVALGIN INJEKCE</t>
  </si>
  <si>
    <t>INJ SOL 10X2ML/1GM</t>
  </si>
  <si>
    <t>92502</t>
  </si>
  <si>
    <t>THIABENE</t>
  </si>
  <si>
    <t>INJ SOL 6X2ML/100MG</t>
  </si>
  <si>
    <t>Tiklopidin</t>
  </si>
  <si>
    <t>125520</t>
  </si>
  <si>
    <t>APO-TIC</t>
  </si>
  <si>
    <t>POR TBL FLM 30X250MG</t>
  </si>
  <si>
    <t>Tretinoin</t>
  </si>
  <si>
    <t>15388</t>
  </si>
  <si>
    <t>RETIN-A 0,05%</t>
  </si>
  <si>
    <t>146894</t>
  </si>
  <si>
    <t>*1005</t>
  </si>
  <si>
    <t>45352</t>
  </si>
  <si>
    <t>VENI DUR    A-G  VELIKOST 1-6</t>
  </si>
  <si>
    <t>84127</t>
  </si>
  <si>
    <t>19591</t>
  </si>
  <si>
    <t>TORVACARD 10</t>
  </si>
  <si>
    <t>Dexamethason</t>
  </si>
  <si>
    <t>52334</t>
  </si>
  <si>
    <t>4014</t>
  </si>
  <si>
    <t>DOXYBENE 200 MG TABLETY</t>
  </si>
  <si>
    <t>POR TBL NOB 20X200MG</t>
  </si>
  <si>
    <t>Drospirenon a ethinylestradiol</t>
  </si>
  <si>
    <t>175973</t>
  </si>
  <si>
    <t>SYLVIANE 0,03 MG/3 MG POTAHOVANÉ TABLETY</t>
  </si>
  <si>
    <t>POR TBL FLM 63</t>
  </si>
  <si>
    <t>Fluoxetin</t>
  </si>
  <si>
    <t>107901</t>
  </si>
  <si>
    <t>APO-FLUOXETINE</t>
  </si>
  <si>
    <t>POR CPS DUR 100X20MG</t>
  </si>
  <si>
    <t>122136</t>
  </si>
  <si>
    <t>METFIREX 1 G</t>
  </si>
  <si>
    <t>POR TBL FLM 60X1000MG</t>
  </si>
  <si>
    <t>18630</t>
  </si>
  <si>
    <t>157119</t>
  </si>
  <si>
    <t>107887</t>
  </si>
  <si>
    <t>POR CPS DUR 100X50MG</t>
  </si>
  <si>
    <t>Lynestrenol</t>
  </si>
  <si>
    <t>41322</t>
  </si>
  <si>
    <t>ORGAMETRIL</t>
  </si>
  <si>
    <t>13705</t>
  </si>
  <si>
    <t>POR TBL NOB 35X800MG</t>
  </si>
  <si>
    <t>187487</t>
  </si>
  <si>
    <t>187500</t>
  </si>
  <si>
    <t>187502</t>
  </si>
  <si>
    <t>Cinchokain</t>
  </si>
  <si>
    <t>19378</t>
  </si>
  <si>
    <t>100097</t>
  </si>
  <si>
    <t>169278</t>
  </si>
  <si>
    <t>Ergokalciferol</t>
  </si>
  <si>
    <t>353</t>
  </si>
  <si>
    <t>VITAMIN D SLOVAKOFARMA</t>
  </si>
  <si>
    <t>POR CPS MOL 1X300KU</t>
  </si>
  <si>
    <t>Ibuprofen</t>
  </si>
  <si>
    <t>125526</t>
  </si>
  <si>
    <t>23070</t>
  </si>
  <si>
    <t>Jiná antiinfektiva</t>
  </si>
  <si>
    <t>802</t>
  </si>
  <si>
    <t>OPH GTT SOL 1X10ML SKLO</t>
  </si>
  <si>
    <t>Jiná imunostimulancia</t>
  </si>
  <si>
    <t>84101</t>
  </si>
  <si>
    <t>LUIVAC</t>
  </si>
  <si>
    <t>17187</t>
  </si>
  <si>
    <t>POR GRA SUS 30X100MG</t>
  </si>
  <si>
    <t>162007</t>
  </si>
  <si>
    <t>19571</t>
  </si>
  <si>
    <t>POR TBL OBD 100X150MG</t>
  </si>
  <si>
    <t>135896</t>
  </si>
  <si>
    <t>ZOLPIDEM ORION 10 MG</t>
  </si>
  <si>
    <t>Standardní lůžková péče</t>
  </si>
  <si>
    <t>Ambulance interní</t>
  </si>
  <si>
    <t>Přehled plnění PL - Preskripce léčivých přípravků dle objemu Kč mimo PL</t>
  </si>
  <si>
    <t>A02BA02 - Ranitidin</t>
  </si>
  <si>
    <t>N05AX08 - Risperidon</t>
  </si>
  <si>
    <t>B01AC05 - Tiklopidin</t>
  </si>
  <si>
    <t>B01AE07 - Dabigatran-etexilát</t>
  </si>
  <si>
    <t>N06AB03 - Fluoxetin</t>
  </si>
  <si>
    <t>B01AF01 - Rivaroxaban</t>
  </si>
  <si>
    <t>A02BA02</t>
  </si>
  <si>
    <t>POR GRA SUS 60SÁČ</t>
  </si>
  <si>
    <t>B01AF01</t>
  </si>
  <si>
    <t>N05AX08</t>
  </si>
  <si>
    <t>B01AC05</t>
  </si>
  <si>
    <t>B01AE07</t>
  </si>
  <si>
    <t>N06AB03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</si>
  <si>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</si>
  <si>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</si>
  <si>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</si>
  <si>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</si>
  <si>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</si>
  <si>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</si>
  <si>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</si>
  <si>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</si>
  <si>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</si>
  <si>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</si>
  <si>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</si>
  <si>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</si>
  <si>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</si>
  <si>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</si>
  <si>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</si>
  <si>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</si>
  <si>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</si>
  <si>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</si>
  <si>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ZA031</t>
  </si>
  <si>
    <t>Vata obvazová 1000 g nest.vinutá 110710</t>
  </si>
  <si>
    <t>ZA318</t>
  </si>
  <si>
    <t>Náplast transpore 1,25 x 9,15 1527-0</t>
  </si>
  <si>
    <t>ZA324</t>
  </si>
  <si>
    <t>Náplast tegaderm 10 x 12 cm 1626W</t>
  </si>
  <si>
    <t>ZA327</t>
  </si>
  <si>
    <t>Krytí hydrocoll 10 x 10 cm bal. á 10 ks 900744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</si>
  <si>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</si>
  <si>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</si>
  <si>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</si>
  <si>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</si>
  <si>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</si>
  <si>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</si>
  <si>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</si>
  <si>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</t>
  </si>
  <si>
    <t>ZA439</t>
  </si>
  <si>
    <t>Obinadlo pruban č.  6 427306</t>
  </si>
  <si>
    <t>ZA446</t>
  </si>
  <si>
    <t>Vata buničitá přířezy 20 x 30 cm 1230200129</t>
  </si>
  <si>
    <t>ZA447</t>
  </si>
  <si>
    <t>Vata obvazová 200 g nesterilní skládaná 1102352</t>
  </si>
  <si>
    <t>ZA454</t>
  </si>
  <si>
    <t>Kompresa AB 10 x 10 cm / 1 ks sterilní 1230114011</t>
  </si>
  <si>
    <t>ZA459</t>
  </si>
  <si>
    <t>Kompresa AB 10 x 20 cm / 1 ks sterilní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</si>
  <si>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</si>
  <si>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</si>
  <si>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</si>
  <si>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</si>
  <si>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</si>
  <si>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</si>
  <si>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</si>
  <si>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</si>
  <si>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</si>
  <si>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</si>
  <si>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ZA569</t>
  </si>
  <si>
    <t>Podkolenky cambren C  K3 velké 997396/2</t>
  </si>
  <si>
    <t>ZA572</t>
  </si>
  <si>
    <t>Mediset pro přev.rány 470632</t>
  </si>
  <si>
    <t>ZA593</t>
  </si>
  <si>
    <t>Tampon 20 x 20 cm sterilní stáčený  / 5 ks 28003</t>
  </si>
  <si>
    <t>ZA595</t>
  </si>
  <si>
    <t>Náplast tegaderm 6 x 7 cm s výřezem 1623W</t>
  </si>
  <si>
    <t>ZA624</t>
  </si>
  <si>
    <t>Punčochy cambren C  SG2 velké 9974042</t>
  </si>
  <si>
    <t>ZA643</t>
  </si>
  <si>
    <t>Kompresa vliwasoft 10 x 20 nesterilní á 100 ks 12070</t>
  </si>
  <si>
    <t>ZB404</t>
  </si>
  <si>
    <t>Náplast cosmos 8 cm x 1m 540335</t>
  </si>
  <si>
    <t>ZC100</t>
  </si>
  <si>
    <t>Vata buničitá dělená 2 role / 500 ks 40 x 50 mm 1230200310</t>
  </si>
  <si>
    <t>ZC176</t>
  </si>
  <si>
    <t>Krytí gáza s mastí braunovidon 7,5 x 10 cm bal. á 10 ks 23877 - jen</t>
  </si>
  <si>
    <t>ZC550</t>
  </si>
  <si>
    <t>Krytí mepilex silikonový ag 10 x 10 cm bal. á 5 ks 287110-00</t>
  </si>
  <si>
    <t>ZC702</t>
  </si>
  <si>
    <t>Náplast tegaderm 6 x 7 cm 1624W</t>
  </si>
  <si>
    <t>ZC845</t>
  </si>
  <si>
    <t>Kompresa NT 10 x 20 cm / 5 ks sterilní 26621</t>
  </si>
  <si>
    <t>ZD770</t>
  </si>
  <si>
    <t>Krytí tubifast 7,5 x 10 m 2438</t>
  </si>
  <si>
    <t>ZG613</t>
  </si>
  <si>
    <t>Krytí mepitel one 8 x 10 cm  bal. á 5 ks 289200-00</t>
  </si>
  <si>
    <t>ZH011</t>
  </si>
  <si>
    <t>Náplast micropore 1,25 cm x 9,15 m 1530-0</t>
  </si>
  <si>
    <t>ZH012</t>
  </si>
  <si>
    <t>Náplast micropore 2,50 cm x 9,15 m 7600-1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</si>
  <si>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</si>
  <si>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</si>
  <si>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</si>
  <si>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</si>
  <si>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</si>
  <si>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</si>
  <si>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</si>
  <si>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</si>
  <si>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</si>
  <si>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</si>
  <si>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ZA588</t>
  </si>
  <si>
    <t>PEHA sada k odstr.stehů 991900</t>
  </si>
  <si>
    <t>ZA591</t>
  </si>
  <si>
    <t>Krytí tenderwet 24 active 10 x 10 cm bal. á 10 ks 609214</t>
  </si>
  <si>
    <t>ZD746</t>
  </si>
  <si>
    <t>Krytí atrauman Ag 10 x 10 cm bal. á 3 ks 499572</t>
  </si>
  <si>
    <t>ZG614</t>
  </si>
  <si>
    <t>Krytí mepitel one 12 x 15 cm bal. á 5 ks 289400</t>
  </si>
  <si>
    <t>ZL410</t>
  </si>
  <si>
    <t>Hemagel 100 gr</t>
  </si>
  <si>
    <t>ZA670</t>
  </si>
  <si>
    <t>Balónek k tonometru kompl. P00174</t>
  </si>
  <si>
    <t>ZA727</t>
  </si>
  <si>
    <t>Kontejner 30 ml sterilní 331690251750</t>
  </si>
  <si>
    <t>ZA728</t>
  </si>
  <si>
    <t>Lopatka lékařská nesterilní 16-0001</t>
  </si>
  <si>
    <t>ZA738</t>
  </si>
  <si>
    <t>Filtr mini spike zelený 4550242</t>
  </si>
  <si>
    <t>ZA748</t>
  </si>
  <si>
    <t>Kanyla venofix 25G oranžová 4056370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</si>
  <si>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</si>
  <si>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</si>
  <si>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</si>
  <si>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</si>
  <si>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</si>
  <si>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</si>
  <si>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</si>
  <si>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</si>
  <si>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</si>
  <si>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</si>
  <si>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ZA831</t>
  </si>
  <si>
    <t>Rourka rektální CH20, délka 40 cm 19-20.100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</si>
  <si>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</si>
  <si>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</si>
  <si>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</si>
  <si>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</si>
  <si>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</si>
  <si>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</si>
  <si>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</si>
  <si>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enter.vaky-35147 A4323102</t>
  </si>
  <si>
    <t>ZB006</t>
  </si>
  <si>
    <t>Teploměr digitální thermoval basic 9250391</t>
  </si>
  <si>
    <t>ZB066</t>
  </si>
  <si>
    <t>Stříkačka janett 100 ml s adapt. PLS1710</t>
  </si>
  <si>
    <t>ZB103</t>
  </si>
  <si>
    <t>Láhev k odsávačce flovac 2l hadice 1,8 m 000-036-021</t>
  </si>
  <si>
    <t>ZB173</t>
  </si>
  <si>
    <t>Maska kyslíková dospělá s hadičkou H-103013</t>
  </si>
  <si>
    <t>ZB249</t>
  </si>
  <si>
    <t>Sáček močový 2000 ml s kříž.výpustí, sterilní A-TNU201601</t>
  </si>
  <si>
    <t>ZB337</t>
  </si>
  <si>
    <t>Manžeta na měření TK M1575A</t>
  </si>
  <si>
    <t>ZB449</t>
  </si>
  <si>
    <t>Kanyla ET 7,0 s manžetou 9570E cen.nab. CZ130043</t>
  </si>
  <si>
    <t>ZB477</t>
  </si>
  <si>
    <t>Kohout trojcestný lopez valve AA-011-M9000 S</t>
  </si>
  <si>
    <t>ZB525</t>
  </si>
  <si>
    <t>Zavaděč ETK 10F bal. á 25 ks 5-15103</t>
  </si>
  <si>
    <t>ZB621</t>
  </si>
  <si>
    <t>Adaptér respiflo MN 1072-16</t>
  </si>
  <si>
    <t>ZB655</t>
  </si>
  <si>
    <t>Manžeta na měření TK M1573A</t>
  </si>
  <si>
    <t>ZB662</t>
  </si>
  <si>
    <t>Konektor bezjehlový maxplus 7 denní 7010003</t>
  </si>
  <si>
    <t>ZB753</t>
  </si>
  <si>
    <t>Nebulizátor s maskou+hadičkou 1483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</si>
  <si>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</si>
  <si>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</si>
  <si>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</si>
  <si>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</si>
  <si>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</si>
  <si>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</si>
  <si>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</si>
  <si>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</si>
  <si>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</si>
  <si>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</si>
  <si>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</si>
  <si>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</si>
  <si>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</si>
  <si>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</si>
  <si>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</si>
  <si>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</si>
  <si>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</si>
  <si>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</si>
  <si>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</si>
  <si>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</si>
  <si>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ZB824</t>
  </si>
  <si>
    <t>Zvlhčovač TR 200 trvalý + víko šroub. 000-070-000</t>
  </si>
  <si>
    <t>ZB893</t>
  </si>
  <si>
    <t>Stříkačka inzulinová omnican 0,5 ml 100j 9151125S</t>
  </si>
  <si>
    <t>ZB949</t>
  </si>
  <si>
    <t>Pinzeta UH sterilní HAR999565</t>
  </si>
  <si>
    <t>ZB966</t>
  </si>
  <si>
    <t>Nůžky chirurgické rovné hrotnaté 15 cm b397113920005</t>
  </si>
  <si>
    <t>ZC498</t>
  </si>
  <si>
    <t>Držák močových sáčků UH 800800100</t>
  </si>
  <si>
    <t>ZC506</t>
  </si>
  <si>
    <t>Kompresa NT 10 x 10 cm / 5 ks sterilní bal. á 750 ks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</si>
  <si>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</si>
  <si>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</si>
  <si>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</si>
  <si>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</si>
  <si>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</si>
  <si>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KVS-30L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</si>
  <si>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</si>
  <si>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</si>
  <si>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</si>
  <si>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</si>
  <si>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</si>
  <si>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</si>
  <si>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ZC941</t>
  </si>
  <si>
    <t>Vak k odsávačce 3 l jednorázový bal. á 24 ks 57187</t>
  </si>
  <si>
    <t>ZD010</t>
  </si>
  <si>
    <t>Mediset pro žilní katetrizaci 4752002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</si>
  <si>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</si>
  <si>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</si>
  <si>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</si>
  <si>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</si>
  <si>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</si>
  <si>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</si>
  <si>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</si>
  <si>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</si>
  <si>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</si>
  <si>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kontam.odpad 2 l 15-0003</t>
  </si>
  <si>
    <t>ZE855</t>
  </si>
  <si>
    <t>Nůžky zahnuté AJ 035-15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</si>
  <si>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</si>
  <si>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</si>
  <si>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</si>
  <si>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</si>
  <si>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</si>
  <si>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</si>
  <si>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</si>
  <si>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</si>
  <si>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</si>
  <si>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</si>
  <si>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</si>
  <si>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</si>
  <si>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</si>
  <si>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</si>
  <si>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</si>
  <si>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</si>
  <si>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</si>
  <si>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</si>
  <si>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</si>
  <si>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</si>
  <si>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ZK799</t>
  </si>
  <si>
    <t>Zátka combi červená 4495101</t>
  </si>
  <si>
    <t>ZK857</t>
  </si>
  <si>
    <t>Láhev zvlhčovače kyslíku RotaOx 000-070-507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</si>
  <si>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</si>
  <si>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</si>
  <si>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</si>
  <si>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</si>
  <si>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</si>
  <si>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</si>
  <si>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</si>
  <si>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331980450251</t>
  </si>
  <si>
    <t>ZB320</t>
  </si>
  <si>
    <t>Irigátor z PVC kompl d712870</t>
  </si>
  <si>
    <t>ZC129</t>
  </si>
  <si>
    <t>Elektroda defibrilační pro dospělé quick-combo 11996-000091</t>
  </si>
  <si>
    <t>ZI031</t>
  </si>
  <si>
    <t>Láhev kojenecká UH 250 ml 2002</t>
  </si>
  <si>
    <t>ZI496</t>
  </si>
  <si>
    <t xml:space="preserve">Elektroda QC pro dospělé 11996-000017 </t>
  </si>
  <si>
    <t>ZC065</t>
  </si>
  <si>
    <t>Kapilára hep. sodný 140 ml+drátek 125/140</t>
  </si>
  <si>
    <t>ZE027</t>
  </si>
  <si>
    <t>Katetr CVC 1 lumen certofix mono 330 4160282E</t>
  </si>
  <si>
    <t>ZE069</t>
  </si>
  <si>
    <t>Katetr CVC 1 lumen certofix mono 320 bal. á 10 ks 4160258E</t>
  </si>
  <si>
    <t>ZA206</t>
  </si>
  <si>
    <t>Set perkutální PEG 24-PULL-1</t>
  </si>
  <si>
    <t>ZA715</t>
  </si>
  <si>
    <t>Set infuzní intrafix 4062957</t>
  </si>
  <si>
    <t>ZA869</t>
  </si>
  <si>
    <t>Set transfúzní LLP s filtrem pro provzdušněním hemomed 05223</t>
  </si>
  <si>
    <t>ZB217</t>
  </si>
  <si>
    <t>Šití dafilon modrý 3/0 bal. á 36 ks C0932353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</si>
  <si>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</si>
  <si>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</si>
  <si>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</si>
  <si>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</si>
  <si>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</si>
  <si>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</si>
  <si>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</si>
  <si>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</si>
  <si>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</si>
  <si>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</si>
  <si>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ZK649</t>
  </si>
  <si>
    <t>Jehla inzulínová BD Micro-Fine plus 0,30 mm  x 8 mm bal. á 100 ks 320517</t>
  </si>
  <si>
    <t>ZD370</t>
  </si>
  <si>
    <t>Rukavice nitril promedica bez p.M á 100 ks 98897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</si>
  <si>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</si>
  <si>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</si>
  <si>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</si>
  <si>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</si>
  <si>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</si>
  <si>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</si>
  <si>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</si>
  <si>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</si>
  <si>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</si>
  <si>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</si>
  <si>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</si>
  <si>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</si>
  <si>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</si>
  <si>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</si>
  <si>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</si>
  <si>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</si>
  <si>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396404</t>
  </si>
  <si>
    <t>-Zinek práškový k likvidaci rtuti 25g</t>
  </si>
  <si>
    <t>ZB084</t>
  </si>
  <si>
    <t>Náplast transpore 2,5   x 9,14 1527-1</t>
  </si>
  <si>
    <t>ZB754</t>
  </si>
  <si>
    <t>Zkumavka černá 2 ml 454073</t>
  </si>
  <si>
    <t>ZB764</t>
  </si>
  <si>
    <t>Zkumavka zelená 4 ml 454051</t>
  </si>
  <si>
    <t>ZF159</t>
  </si>
  <si>
    <t>Nádoba na kontam.odpad 1 l 15-0002</t>
  </si>
  <si>
    <t>101 - Pracoviště interního lékařství</t>
  </si>
  <si>
    <t>106 - Pracoviště geriatrie</t>
  </si>
  <si>
    <t>101</t>
  </si>
  <si>
    <t>1</t>
  </si>
  <si>
    <t>0000499</t>
  </si>
  <si>
    <t xml:space="preserve">MAGNESIUM SULFURICUM BIOTIKA 20%                  </t>
  </si>
  <si>
    <t>0069670</t>
  </si>
  <si>
    <t xml:space="preserve">INJECTIO PROCAINII CHLORATI 0,2% ARDEAPHARMA      </t>
  </si>
  <si>
    <t>0089212</t>
  </si>
  <si>
    <t>V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</si>
  <si>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</si>
  <si>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</si>
  <si>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</si>
  <si>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</si>
  <si>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</si>
  <si>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</si>
  <si>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09511</t>
  </si>
  <si>
    <t>MINIMÁLNÍ KONTAKT LÉKAŘE S PACIENTEM</t>
  </si>
  <si>
    <t>11012</t>
  </si>
  <si>
    <t xml:space="preserve"> </t>
  </si>
  <si>
    <t>11013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</si>
  <si>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</si>
  <si>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</si>
  <si>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</si>
  <si>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</si>
  <si>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</si>
  <si>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</si>
  <si>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</si>
  <si>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</si>
  <si>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16022</t>
  </si>
  <si>
    <t>CÍLENÉ VYŠETŘENÍ GERIATREM</t>
  </si>
  <si>
    <t>09543</t>
  </si>
  <si>
    <t>REGULAČNÍ POPLATEK ZA NÁVŠTĚVU -- POPLATEK UHRAZEN</t>
  </si>
  <si>
    <t>106</t>
  </si>
  <si>
    <t>09127</t>
  </si>
  <si>
    <t>EKG VYŠETŘENÍ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</si>
  <si>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</si>
  <si>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</si>
  <si>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</si>
  <si>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</si>
  <si>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</si>
  <si>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</si>
  <si>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09551</t>
  </si>
  <si>
    <t>SIGNÁLNÍ VÝKON - INFORMACE O VYDÁNÍ ROZHODNUTÍ O U</t>
  </si>
  <si>
    <t>16021</t>
  </si>
  <si>
    <t>KOMPLEXNÍ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</si>
  <si>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</si>
  <si>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</si>
  <si>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</si>
  <si>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</si>
  <si>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</si>
  <si>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</si>
  <si>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</si>
  <si>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</si>
  <si>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</si>
  <si>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</si>
  <si>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</si>
  <si>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</si>
  <si>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</si>
  <si>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</si>
  <si>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</si>
  <si>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</si>
  <si>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</si>
  <si>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</si>
  <si>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</si>
  <si>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</si>
  <si>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</si>
  <si>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</si>
  <si>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</si>
  <si>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</si>
  <si>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</si>
  <si>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</si>
  <si>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</si>
  <si>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</si>
  <si>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</si>
  <si>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</si>
  <si>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</si>
  <si>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</si>
  <si>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</si>
  <si>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</si>
  <si>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</si>
  <si>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</si>
  <si>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</si>
  <si>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</si>
  <si>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</si>
  <si>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</si>
  <si>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</si>
  <si>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</si>
  <si>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</si>
  <si>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</si>
  <si>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</si>
  <si>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</si>
  <si>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</si>
  <si>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</si>
  <si>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0001619</t>
  </si>
  <si>
    <t xml:space="preserve">VANCOCIN CP 500 MG                                </t>
  </si>
  <si>
    <t>0002205</t>
  </si>
  <si>
    <t xml:space="preserve">CEFAZOLINE PANPHARMA         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</si>
  <si>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</si>
  <si>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</si>
  <si>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</si>
  <si>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</si>
  <si>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</si>
  <si>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0011592</t>
  </si>
  <si>
    <t xml:space="preserve">METRONIDAZOL B. BRAUN 5 MG/ML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</si>
  <si>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</si>
  <si>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</si>
  <si>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</si>
  <si>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</si>
  <si>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</si>
  <si>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</si>
  <si>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</si>
  <si>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</si>
  <si>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</si>
  <si>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</si>
  <si>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</si>
  <si>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</si>
  <si>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</si>
  <si>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</si>
  <si>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</si>
  <si>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</si>
  <si>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</si>
  <si>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</si>
  <si>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</si>
  <si>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</si>
  <si>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</si>
  <si>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</si>
  <si>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</si>
  <si>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</si>
  <si>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</si>
  <si>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</si>
  <si>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</si>
  <si>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</si>
  <si>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</si>
  <si>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</si>
  <si>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</si>
  <si>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</si>
  <si>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</si>
  <si>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</si>
  <si>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</si>
  <si>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</si>
  <si>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</si>
  <si>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</si>
  <si>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</si>
  <si>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</si>
  <si>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</si>
  <si>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</si>
  <si>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</si>
  <si>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</si>
  <si>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</si>
  <si>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</si>
  <si>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</si>
  <si>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</si>
  <si>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</si>
  <si>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</si>
  <si>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</si>
  <si>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</si>
  <si>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0096040</t>
  </si>
  <si>
    <t xml:space="preserve">CIPRINOL 100 MG/10 ML                             </t>
  </si>
  <si>
    <t>0096414</t>
  </si>
  <si>
    <t xml:space="preserve">GENTAMICIN LEK 80 MG/2 ML                         </t>
  </si>
  <si>
    <t>0097687</t>
  </si>
  <si>
    <t>0097910</t>
  </si>
  <si>
    <t xml:space="preserve">HUMAN ALBUMIN GRIFOLS 20%                         </t>
  </si>
  <si>
    <t>0112782</t>
  </si>
  <si>
    <t xml:space="preserve">GENTAMICIN B.BRAUN 3 MG/ML INFUZNÍ ROZTOK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</si>
  <si>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</si>
  <si>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</si>
  <si>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</si>
  <si>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</si>
  <si>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0137499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</si>
  <si>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</si>
  <si>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</si>
  <si>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</si>
  <si>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</si>
  <si>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</si>
  <si>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</si>
  <si>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</si>
  <si>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</si>
  <si>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</si>
  <si>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</si>
  <si>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</si>
  <si>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</si>
  <si>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</si>
  <si>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</si>
  <si>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</si>
  <si>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3</t>
  </si>
  <si>
    <t>0037139</t>
  </si>
  <si>
    <t xml:space="preserve">PROTÉZA GORE-TEX CÉVNÍ - PRUŽNÁ TENKOSTĚNNÁ       </t>
  </si>
  <si>
    <t>0056288</t>
  </si>
  <si>
    <t xml:space="preserve">KATETR BALONKOVÝ FOGARTY 120403F                  </t>
  </si>
  <si>
    <t>0056292</t>
  </si>
  <si>
    <t xml:space="preserve">KATETR BALONKOVÝ FOGARTY 120805F                  </t>
  </si>
  <si>
    <t>0056306</t>
  </si>
  <si>
    <t xml:space="preserve">KATETR BALONKOVÝ FOGARTY 620405F                  </t>
  </si>
  <si>
    <t>00601</t>
  </si>
  <si>
    <t>OD TYPU 01 - PRO NEMOCNICE TYPU 3, (KATEGORIE 6)</t>
  </si>
  <si>
    <t>09121</t>
  </si>
  <si>
    <t>PUNKCE PARENCHYMATICKÉHO ORGÁNU NEBO DUTINY</t>
  </si>
  <si>
    <t>09213</t>
  </si>
  <si>
    <t>NEODKLADNÁ KARDIOPULMONÁLNÍ RESUSCITACE ZÁKLADNÍ Á</t>
  </si>
  <si>
    <t>09245</t>
  </si>
  <si>
    <t>ZAVEDENÍ GASTRICKÉ SONDY PRO ENTERÁLNÍ VÝŽIVU</t>
  </si>
  <si>
    <t>54210</t>
  </si>
  <si>
    <t>VYTVOŘENÍ NEBO ZRUŠENÍ A-V PÍŠTĚLE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</si>
  <si>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</si>
  <si>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</si>
  <si>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</si>
  <si>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</si>
  <si>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</si>
  <si>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</si>
  <si>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09547</t>
  </si>
  <si>
    <t>REGULAČNÍ POPLATEK -- POJIŠTĚNEC OD ÚHRADY POPLATK</t>
  </si>
  <si>
    <t>99999</t>
  </si>
  <si>
    <t>Nespecifikovany vykon</t>
  </si>
  <si>
    <t>5F1</t>
  </si>
  <si>
    <t>32510</t>
  </si>
  <si>
    <t>ZAVEDENÍ DLOUHODOBÉ KANYLACE CENTRÁLNÍHO ŽILNÍHO S</t>
  </si>
  <si>
    <t>54170</t>
  </si>
  <si>
    <t>PROFUNDOPLASTIKA</t>
  </si>
  <si>
    <t>54190</t>
  </si>
  <si>
    <t>OSTATNÍ REKONSTRUKCE TEPEN A BY-PASSY</t>
  </si>
  <si>
    <t>54325</t>
  </si>
  <si>
    <t>AORTOILICKÁ EMBOLEKTOMIE NEBO TROMBEKTOMIE BIFURKA</t>
  </si>
  <si>
    <t>54340</t>
  </si>
  <si>
    <t>TEPENNÁ EMBOLEKTOMIE, TROMBEKTOMIE</t>
  </si>
  <si>
    <t>54990</t>
  </si>
  <si>
    <t>ODBĚR ŽILNÍHO ŠTĚPU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</si>
  <si>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</si>
  <si>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</si>
  <si>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</si>
  <si>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</si>
  <si>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</si>
  <si>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</si>
  <si>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07562</t>
  </si>
  <si>
    <t>(DRG) PLÁNOVANÁ OPERACE KVCH</t>
  </si>
  <si>
    <t>07543</t>
  </si>
  <si>
    <t>(DRG) PRIMOOPERACE</t>
  </si>
  <si>
    <t>07522</t>
  </si>
  <si>
    <t>(VZP) REANASTOMOSA A-V SHUNTU</t>
  </si>
  <si>
    <t>07544</t>
  </si>
  <si>
    <t>(DRG) PRVNÍ REOPERACE</t>
  </si>
  <si>
    <t>07552</t>
  </si>
  <si>
    <t>(DRG) OPERAČNÍ VÝKON BEZ MIMOTĚLNÍHO OBĚHU</t>
  </si>
  <si>
    <t>07519</t>
  </si>
  <si>
    <t>(VZP) JINÉ OPERACE NA ŽILNÍM SYSTÉMU</t>
  </si>
  <si>
    <t>31</t>
  </si>
  <si>
    <t>32</t>
  </si>
  <si>
    <t>50</t>
  </si>
  <si>
    <t>59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</si>
  <si>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</si>
  <si>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</si>
  <si>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</si>
  <si>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</si>
  <si>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</si>
  <si>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</si>
  <si>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</si>
  <si>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</si>
  <si>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</si>
  <si>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</si>
  <si>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</si>
  <si>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</si>
  <si>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</si>
  <si>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</si>
  <si>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</si>
  <si>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</si>
  <si>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</si>
  <si>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</si>
  <si>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</si>
  <si>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</si>
  <si>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</si>
  <si>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</si>
  <si>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</si>
  <si>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</si>
  <si>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</si>
  <si>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</si>
  <si>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</si>
  <si>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</si>
  <si>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</si>
  <si>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</si>
  <si>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</si>
  <si>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</si>
  <si>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</si>
  <si>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</si>
  <si>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</si>
  <si>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</si>
  <si>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</si>
  <si>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</si>
  <si>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</si>
  <si>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</si>
  <si>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</si>
  <si>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</si>
  <si>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</si>
  <si>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</si>
  <si>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</si>
  <si>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</si>
  <si>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</si>
  <si>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</si>
  <si>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</si>
  <si>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</si>
  <si>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</si>
  <si>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</si>
  <si>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</si>
  <si>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</si>
  <si>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</si>
  <si>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</si>
  <si>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</si>
  <si>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</si>
  <si>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</si>
  <si>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</si>
  <si>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</si>
  <si>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</si>
  <si>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</si>
  <si>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</si>
  <si>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</si>
  <si>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</si>
  <si>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</si>
  <si>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</si>
  <si>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</si>
  <si>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</si>
  <si>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</si>
  <si>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</si>
  <si>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</si>
  <si>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</si>
  <si>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</si>
  <si>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</si>
  <si>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</si>
  <si>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</si>
  <si>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</si>
  <si>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</si>
  <si>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</si>
  <si>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</si>
  <si>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</si>
  <si>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</si>
  <si>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</si>
  <si>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</si>
  <si>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</si>
  <si>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</si>
  <si>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</si>
  <si>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</si>
  <si>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</si>
  <si>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</si>
  <si>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</si>
  <si>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</si>
  <si>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</si>
  <si>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</si>
  <si>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</si>
  <si>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</si>
  <si>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</si>
  <si>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</si>
  <si>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</si>
  <si>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</si>
  <si>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</si>
  <si>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</si>
  <si>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</si>
  <si>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</si>
  <si>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</si>
  <si>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</si>
  <si>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</si>
  <si>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</si>
  <si>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</si>
  <si>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</si>
  <si>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</si>
  <si>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</si>
  <si>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</si>
  <si>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</si>
  <si>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</si>
  <si>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</si>
  <si>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</si>
  <si>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</si>
  <si>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</si>
  <si>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</si>
  <si>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</si>
  <si>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</si>
  <si>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</si>
  <si>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</si>
  <si>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</si>
  <si>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</si>
  <si>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</si>
  <si>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</si>
  <si>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</si>
  <si>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04393</t>
  </si>
  <si>
    <t xml:space="preserve">INTERSTICIÁLNÍ CHOROBA PLIC S MCC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</si>
  <si>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</si>
  <si>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</si>
  <si>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</si>
  <si>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</si>
  <si>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</si>
  <si>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</si>
  <si>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</si>
  <si>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</si>
  <si>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</si>
  <si>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</si>
  <si>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</si>
  <si>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</si>
  <si>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</si>
  <si>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</si>
  <si>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</si>
  <si>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</si>
  <si>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</si>
  <si>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</si>
  <si>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</si>
  <si>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</si>
  <si>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</si>
  <si>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</si>
  <si>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</si>
  <si>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</si>
  <si>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</si>
  <si>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</si>
  <si>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</si>
  <si>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</si>
  <si>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</si>
  <si>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</si>
  <si>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</si>
  <si>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</si>
  <si>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</si>
  <si>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</si>
  <si>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</si>
  <si>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</si>
  <si>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</si>
  <si>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</si>
  <si>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05152</t>
  </si>
  <si>
    <t xml:space="preserve">AMPUTACE KVŮLI PORUŠE OBĚHOVÉHO SYSTÉMU. KROMĚ HORNÍCH KONČETIN A PRSTŮ U NOHY S CC                 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</si>
  <si>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</si>
  <si>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</si>
  <si>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</si>
  <si>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</si>
  <si>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</si>
  <si>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</si>
  <si>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</si>
  <si>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</si>
  <si>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</si>
  <si>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</si>
  <si>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</si>
  <si>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</si>
  <si>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</si>
  <si>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</si>
  <si>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</si>
  <si>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</si>
  <si>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</si>
  <si>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</si>
  <si>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</si>
  <si>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</si>
  <si>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</si>
  <si>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</si>
  <si>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</si>
  <si>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</si>
  <si>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</si>
  <si>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</si>
  <si>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</si>
  <si>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</si>
  <si>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</si>
  <si>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</si>
  <si>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</si>
  <si>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</si>
  <si>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</si>
  <si>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</si>
  <si>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</si>
  <si>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</si>
  <si>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</si>
  <si>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</si>
  <si>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</si>
  <si>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</si>
  <si>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</si>
  <si>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</si>
  <si>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</si>
  <si>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</si>
  <si>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</si>
  <si>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</si>
  <si>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</si>
  <si>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</si>
  <si>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</si>
  <si>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</si>
  <si>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</si>
  <si>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</si>
  <si>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</si>
  <si>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</si>
  <si>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</si>
  <si>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</si>
  <si>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</si>
  <si>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</si>
  <si>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</si>
  <si>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</si>
  <si>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</si>
  <si>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</si>
  <si>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</si>
  <si>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</si>
  <si>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</si>
  <si>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</si>
  <si>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</si>
  <si>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</si>
  <si>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</si>
  <si>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</si>
  <si>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</si>
  <si>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</si>
  <si>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</si>
  <si>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</si>
  <si>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</si>
  <si>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</si>
  <si>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</si>
  <si>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</si>
  <si>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</si>
  <si>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</si>
  <si>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</si>
  <si>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</si>
  <si>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</si>
  <si>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</si>
  <si>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</si>
  <si>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</si>
  <si>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</si>
  <si>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</si>
  <si>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</si>
  <si>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</si>
  <si>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</si>
  <si>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</si>
  <si>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</si>
  <si>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</si>
  <si>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</si>
  <si>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</si>
  <si>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06093</t>
  </si>
  <si>
    <t xml:space="preserve">ANÁLNÍ A STOMICKÉ VÝKONY S MCC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</si>
  <si>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</si>
  <si>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</si>
  <si>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</si>
  <si>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</si>
  <si>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</si>
  <si>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</si>
  <si>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</si>
  <si>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</si>
  <si>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</si>
  <si>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</si>
  <si>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</si>
  <si>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</si>
  <si>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</si>
  <si>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</si>
  <si>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</si>
  <si>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</si>
  <si>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</si>
  <si>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</si>
  <si>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</si>
  <si>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</si>
  <si>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</si>
  <si>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</si>
  <si>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</si>
  <si>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</si>
  <si>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</si>
  <si>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</si>
  <si>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</si>
  <si>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</si>
  <si>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</si>
  <si>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</si>
  <si>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</si>
  <si>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</si>
  <si>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07022</t>
  </si>
  <si>
    <t xml:space="preserve">VELKÉ VÝKONY NA ŽLUČOVÝCH CESTÁCH S CC                                                              </t>
  </si>
  <si>
    <t>07033</t>
  </si>
  <si>
    <t xml:space="preserve">CHOLECYSTEKTOMIE. KROMĚ LAPAROSKOPICKÉ S MCC                                      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</si>
  <si>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</si>
  <si>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</si>
  <si>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</si>
  <si>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</si>
  <si>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</si>
  <si>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</si>
  <si>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</si>
  <si>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</si>
  <si>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</si>
  <si>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</si>
  <si>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</si>
  <si>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</si>
  <si>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</si>
  <si>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</si>
  <si>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</si>
  <si>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</si>
  <si>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</si>
  <si>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</si>
  <si>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</si>
  <si>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</si>
  <si>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</si>
  <si>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</si>
  <si>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</si>
  <si>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</si>
  <si>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</si>
  <si>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</si>
  <si>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</si>
  <si>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</si>
  <si>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</si>
  <si>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</si>
  <si>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</si>
  <si>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</si>
  <si>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</si>
  <si>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</si>
  <si>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</si>
  <si>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</si>
  <si>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</si>
  <si>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</si>
  <si>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</si>
  <si>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</si>
  <si>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</si>
  <si>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</si>
  <si>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</si>
  <si>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</si>
  <si>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</si>
  <si>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</si>
  <si>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</si>
  <si>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</si>
  <si>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</si>
  <si>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</si>
  <si>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</si>
  <si>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</si>
  <si>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</si>
  <si>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</si>
  <si>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</si>
  <si>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</si>
  <si>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</si>
  <si>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</si>
  <si>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</si>
  <si>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</si>
  <si>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</si>
  <si>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</si>
  <si>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</si>
  <si>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</si>
  <si>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</si>
  <si>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</si>
  <si>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</si>
  <si>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</si>
  <si>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</si>
  <si>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</si>
  <si>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</si>
  <si>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</si>
  <si>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</si>
  <si>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</si>
  <si>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</si>
  <si>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</si>
  <si>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</si>
  <si>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</si>
  <si>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</si>
  <si>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</si>
  <si>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</si>
  <si>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</si>
  <si>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</si>
  <si>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</si>
  <si>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</si>
  <si>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</si>
  <si>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</si>
  <si>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</si>
  <si>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</si>
  <si>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</si>
  <si>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</si>
  <si>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</si>
  <si>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</si>
  <si>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</si>
  <si>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</si>
  <si>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</si>
  <si>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</si>
  <si>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</si>
  <si>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</si>
  <si>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</si>
  <si>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</si>
  <si>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</si>
  <si>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</si>
  <si>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</si>
  <si>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</si>
  <si>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</si>
  <si>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</si>
  <si>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</si>
  <si>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</si>
  <si>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</si>
  <si>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</si>
  <si>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</si>
  <si>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</si>
  <si>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</si>
  <si>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</si>
  <si>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</si>
  <si>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</si>
  <si>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</si>
  <si>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</si>
  <si>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</si>
  <si>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</si>
  <si>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</si>
  <si>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</si>
  <si>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</si>
  <si>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</si>
  <si>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</si>
  <si>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</si>
  <si>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</si>
  <si>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</si>
  <si>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</si>
  <si>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</si>
  <si>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</si>
  <si>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</si>
  <si>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</si>
  <si>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</si>
  <si>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</si>
  <si>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</si>
  <si>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</si>
  <si>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</si>
  <si>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</si>
  <si>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</si>
  <si>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</si>
  <si>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</si>
  <si>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</si>
  <si>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</si>
  <si>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</si>
  <si>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S MCC  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</si>
  <si>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</si>
  <si>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</si>
  <si>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</si>
  <si>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</si>
  <si>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</si>
  <si>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</si>
  <si>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</si>
  <si>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</si>
  <si>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</si>
  <si>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</si>
  <si>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</si>
  <si>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</si>
  <si>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</si>
  <si>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</si>
  <si>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</si>
  <si>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</si>
  <si>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</si>
  <si>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</si>
  <si>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</si>
  <si>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</si>
  <si>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</si>
  <si>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</si>
  <si>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</si>
  <si>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</si>
  <si>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</si>
  <si>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</si>
  <si>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</si>
  <si>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</si>
  <si>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</si>
  <si>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</si>
  <si>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</si>
  <si>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</si>
  <si>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</si>
  <si>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</si>
  <si>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13011</t>
  </si>
  <si>
    <t xml:space="preserve">EXENTERACE PÁNVE. RADIKÁLNÍ HYSTEREKTOMIE A RADIKÁLNÍ VULVEKTOMIE BEZ CC                            </t>
  </si>
  <si>
    <t>13042</t>
  </si>
  <si>
    <t xml:space="preserve">DĚLOŽNÍ A ADNEXÁLNÍ VÝKONY PŘI CA IN SITU A NEZHOUBNÝCH ONEMOCNĚNÍCH S CC  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</si>
  <si>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</si>
  <si>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</si>
  <si>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</si>
  <si>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</si>
  <si>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</si>
  <si>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</si>
  <si>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</si>
  <si>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</si>
  <si>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</si>
  <si>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</si>
  <si>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</si>
  <si>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</si>
  <si>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</si>
  <si>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16342</t>
  </si>
  <si>
    <t xml:space="preserve">JINÉ PORUCHY KRVE A KRVETVORNÝCH ORGÁNŮ S CC                                                        </t>
  </si>
  <si>
    <t>17023</t>
  </si>
  <si>
    <t>C</t>
  </si>
  <si>
    <t xml:space="preserve">LYMFOM A LEUKÉMIE S JINÝM VÝKONEM S MCC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</si>
  <si>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</si>
  <si>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</si>
  <si>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</si>
  <si>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</si>
  <si>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</si>
  <si>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</si>
  <si>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</si>
  <si>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</si>
  <si>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</si>
  <si>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</si>
  <si>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</si>
  <si>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</si>
  <si>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</si>
  <si>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</si>
  <si>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</si>
  <si>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</si>
  <si>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</si>
  <si>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</si>
  <si>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</si>
  <si>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</si>
  <si>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</si>
  <si>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</si>
  <si>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</si>
  <si>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</si>
  <si>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</si>
  <si>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</si>
  <si>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</si>
  <si>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</si>
  <si>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</si>
  <si>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</si>
  <si>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</si>
  <si>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</si>
  <si>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</si>
  <si>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</si>
  <si>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</si>
  <si>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</si>
  <si>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</si>
  <si>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</si>
  <si>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</si>
  <si>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</si>
  <si>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</si>
  <si>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</si>
  <si>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</si>
  <si>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</si>
  <si>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</si>
  <si>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</si>
  <si>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</si>
  <si>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</si>
  <si>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</si>
  <si>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</si>
  <si>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</si>
  <si>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</si>
  <si>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</si>
  <si>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</si>
  <si>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</si>
  <si>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</si>
  <si>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</si>
  <si>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</si>
  <si>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</si>
  <si>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</si>
  <si>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</si>
  <si>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</si>
  <si>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</si>
  <si>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</si>
  <si>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</si>
  <si>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</si>
  <si>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</si>
  <si>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</si>
  <si>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</si>
  <si>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</si>
  <si>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</si>
  <si>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</si>
  <si>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</si>
  <si>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</si>
  <si>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205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</si>
  <si>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</si>
  <si>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</si>
  <si>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</si>
  <si>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</si>
  <si>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</si>
  <si>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</si>
  <si>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</si>
  <si>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</si>
  <si>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</si>
  <si>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</si>
  <si>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</si>
  <si>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</si>
  <si>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89313</t>
  </si>
  <si>
    <t xml:space="preserve">PERKUTÁNNÍ PUNKCE NEBO BIOPSIE ŘÍZENÁ RDG METODOU </t>
  </si>
  <si>
    <t>22</t>
  </si>
  <si>
    <t>407</t>
  </si>
  <si>
    <t>0093625</t>
  </si>
  <si>
    <t xml:space="preserve">ULTRAVIST 370                                     </t>
  </si>
  <si>
    <t>0093626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</si>
  <si>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</si>
  <si>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</si>
  <si>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</si>
  <si>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</si>
  <si>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</si>
  <si>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</si>
  <si>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</si>
  <si>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</si>
  <si>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</si>
  <si>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</si>
  <si>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</si>
  <si>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</si>
  <si>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</si>
  <si>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</si>
  <si>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>47147</t>
  </si>
  <si>
    <t>SCINTIGRAFIE ŠTÍTNÉ ŽLÁZY PROSTÁ</t>
  </si>
  <si>
    <t>47153</t>
  </si>
  <si>
    <t>SCINTIGRAFIE PŘÍŠTÍTNÝCH TĚLÍSEK</t>
  </si>
  <si>
    <t>47215</t>
  </si>
  <si>
    <t>SCINTIGRAFIE LEDVIN S VÝPOČTEM RELATIVNÍ FUNKCE</t>
  </si>
  <si>
    <t>47237</t>
  </si>
  <si>
    <t>DETEKCE ZÁNĚTLIVÝCH LOŽISEK POMOCI AUTOLOGNÍCH LEU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</si>
  <si>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</si>
  <si>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</si>
  <si>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</si>
  <si>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</si>
  <si>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</si>
  <si>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</si>
  <si>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</si>
  <si>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</si>
  <si>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</si>
  <si>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</si>
  <si>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</si>
  <si>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94119</t>
  </si>
  <si>
    <t>IZOLACE A UCHOVÁNÍ LIDSKÉ DNA (RNA)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</si>
  <si>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</si>
  <si>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</si>
  <si>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</si>
  <si>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</si>
  <si>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</si>
  <si>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</si>
  <si>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</si>
  <si>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91439</t>
  </si>
  <si>
    <t>IMUNOFENOTYPIZACE BUNĚČNÝCH SUBPOPULACÍ DLE POVRCH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</si>
  <si>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</si>
  <si>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</si>
  <si>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</si>
  <si>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</si>
  <si>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</si>
  <si>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</si>
  <si>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</si>
  <si>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</si>
  <si>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</si>
  <si>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</si>
  <si>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</si>
  <si>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</si>
  <si>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</si>
  <si>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</si>
  <si>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</si>
  <si>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</si>
  <si>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</si>
  <si>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</si>
  <si>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</si>
  <si>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</si>
  <si>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</si>
  <si>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</si>
  <si>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</si>
  <si>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</si>
  <si>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</si>
  <si>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</si>
  <si>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</si>
  <si>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</si>
  <si>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</si>
  <si>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</si>
  <si>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</si>
  <si>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</si>
  <si>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</si>
  <si>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</si>
  <si>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</si>
  <si>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</si>
  <si>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</si>
  <si>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</si>
  <si>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</si>
  <si>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</si>
  <si>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</si>
  <si>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</si>
  <si>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</si>
  <si>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</si>
  <si>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</si>
  <si>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</si>
  <si>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</si>
  <si>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</si>
  <si>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</si>
  <si>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</si>
  <si>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</si>
  <si>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</si>
  <si>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</si>
  <si>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</si>
  <si>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</si>
  <si>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</si>
  <si>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</si>
  <si>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</si>
  <si>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</si>
  <si>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</si>
  <si>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</si>
  <si>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</si>
  <si>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</si>
  <si>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</si>
  <si>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</si>
  <si>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</si>
  <si>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</si>
  <si>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</si>
  <si>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</si>
  <si>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</si>
  <si>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</si>
  <si>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</si>
  <si>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</si>
  <si>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</si>
  <si>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</si>
  <si>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</si>
  <si>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</si>
  <si>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</si>
  <si>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</si>
  <si>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</si>
  <si>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</si>
  <si>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</si>
  <si>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</si>
  <si>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</si>
  <si>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</si>
  <si>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</si>
  <si>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</si>
  <si>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</si>
  <si>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</si>
  <si>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</si>
  <si>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</si>
  <si>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</si>
  <si>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</si>
  <si>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</si>
  <si>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</si>
  <si>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</si>
  <si>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</si>
  <si>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</si>
  <si>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</si>
  <si>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</si>
  <si>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</si>
  <si>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</si>
  <si>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</si>
  <si>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</si>
  <si>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</si>
  <si>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</si>
  <si>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</si>
  <si>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</si>
  <si>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</si>
  <si>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</si>
  <si>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</si>
  <si>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</si>
  <si>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</si>
  <si>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</si>
  <si>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</si>
  <si>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</si>
  <si>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</si>
  <si>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</si>
  <si>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</si>
  <si>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</si>
  <si>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81269</t>
  </si>
  <si>
    <t>ANGIOTENSIN KONVERTUJÍCÍ ENZYM V SÉRU (ACE)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</si>
  <si>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</si>
  <si>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</si>
  <si>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</si>
  <si>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</si>
  <si>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</si>
  <si>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</si>
  <si>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</si>
  <si>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</si>
  <si>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</si>
  <si>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</si>
  <si>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</si>
  <si>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</si>
  <si>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</si>
  <si>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</si>
  <si>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</si>
  <si>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</si>
  <si>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</si>
  <si>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</si>
  <si>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</si>
  <si>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</si>
  <si>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</si>
  <si>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</si>
  <si>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</si>
  <si>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</si>
  <si>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</si>
  <si>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</si>
  <si>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81465</t>
  </si>
  <si>
    <t>HOŘČÍK</t>
  </si>
  <si>
    <t>81473</t>
  </si>
  <si>
    <t>CHOLESTEROL HDL</t>
  </si>
  <si>
    <t>81481</t>
  </si>
  <si>
    <t>AMYLÁZA PANKREATICKÁ</t>
  </si>
  <si>
    <t>81489</t>
  </si>
  <si>
    <t>KATECHOLAMIN A JEHO METABOLITY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</si>
  <si>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</si>
  <si>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</si>
  <si>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</si>
  <si>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</si>
  <si>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</si>
  <si>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</si>
  <si>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</si>
  <si>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</si>
  <si>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</si>
  <si>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</si>
  <si>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</si>
  <si>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</si>
  <si>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</si>
  <si>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</si>
  <si>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</si>
  <si>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</si>
  <si>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</si>
  <si>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</si>
  <si>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</si>
  <si>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</si>
  <si>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</si>
  <si>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</si>
  <si>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</si>
  <si>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</si>
  <si>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</si>
  <si>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</si>
  <si>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</si>
  <si>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</si>
  <si>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</si>
  <si>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</si>
  <si>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</si>
  <si>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</si>
  <si>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</si>
  <si>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</si>
  <si>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</si>
  <si>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</si>
  <si>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</si>
  <si>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</si>
  <si>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</si>
  <si>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</si>
  <si>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</si>
  <si>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</si>
  <si>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</si>
  <si>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</si>
  <si>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</si>
  <si>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</si>
  <si>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</si>
  <si>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</si>
  <si>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</si>
  <si>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</si>
  <si>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</si>
  <si>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</si>
  <si>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</si>
  <si>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</si>
  <si>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91153</t>
  </si>
  <si>
    <t>STANOVENÍ  C - REAKTIVNÍHO PROTEINU</t>
  </si>
  <si>
    <t>91193</t>
  </si>
  <si>
    <t>STANOVENÍ B2 - MIKROGLOBULINU ELISA</t>
  </si>
  <si>
    <t>91397</t>
  </si>
  <si>
    <t>ELEKTROFORESA S NÁSLEDNOU IMUNOFIXACÍ (KOMPLEX - I</t>
  </si>
  <si>
    <t>93115</t>
  </si>
  <si>
    <t>FOLÁTY</t>
  </si>
  <si>
    <t>93125</t>
  </si>
  <si>
    <t>ALDOSTERON</t>
  </si>
  <si>
    <t>93131</t>
  </si>
  <si>
    <t>KORTISOL</t>
  </si>
  <si>
    <t>93135</t>
  </si>
  <si>
    <t>MYOGLOBIN V SÉRII</t>
  </si>
  <si>
    <t>93139</t>
  </si>
  <si>
    <t>ADRENOKORTIKOTROPIN (ACTH)</t>
  </si>
  <si>
    <t>93145</t>
  </si>
  <si>
    <t>C-PEPTID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</si>
  <si>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</si>
  <si>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</si>
  <si>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</si>
  <si>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</si>
  <si>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</si>
  <si>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</si>
  <si>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</si>
  <si>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</si>
  <si>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93179</t>
  </si>
  <si>
    <t>PLAZMATICKÁ RENINOVÁ AKTIVITA (PRA)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</si>
  <si>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</si>
  <si>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</si>
  <si>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</si>
  <si>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</si>
  <si>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</si>
  <si>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</si>
  <si>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</si>
  <si>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</si>
  <si>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93193</t>
  </si>
  <si>
    <t>THYMIDINKINÁZA</t>
  </si>
  <si>
    <t>93195</t>
  </si>
  <si>
    <t>TYREOTROPIN (TSH)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</si>
  <si>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</si>
  <si>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</si>
  <si>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</si>
  <si>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</si>
  <si>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</si>
  <si>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</si>
  <si>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</si>
  <si>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</si>
  <si>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</si>
  <si>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</si>
  <si>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</si>
  <si>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</si>
  <si>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</si>
  <si>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</si>
  <si>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</si>
  <si>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</si>
  <si>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</si>
  <si>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</si>
  <si>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</si>
  <si>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</si>
  <si>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</si>
  <si>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</si>
  <si>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</si>
  <si>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</si>
  <si>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</si>
  <si>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</si>
  <si>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</si>
  <si>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</si>
  <si>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</si>
  <si>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94123</t>
  </si>
  <si>
    <t>PCR ANALÝZA LIDSKÉ DNA</t>
  </si>
  <si>
    <t>94215</t>
  </si>
  <si>
    <t>DOT BLOTTING DNA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</si>
  <si>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</si>
  <si>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</si>
  <si>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</si>
  <si>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</si>
  <si>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</si>
  <si>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</si>
  <si>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</si>
  <si>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</si>
  <si>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</si>
  <si>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</si>
  <si>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</si>
  <si>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0045123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</si>
  <si>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</si>
  <si>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</si>
  <si>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</si>
  <si>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</si>
  <si>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</si>
  <si>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</si>
  <si>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</si>
  <si>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</si>
  <si>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</si>
  <si>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</si>
  <si>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0095609</t>
  </si>
  <si>
    <t xml:space="preserve">MICROPAQUE CT                                     </t>
  </si>
  <si>
    <t>0038482</t>
  </si>
  <si>
    <t xml:space="preserve">DRÁT VODÍCÍ GUIDE WIRE M                          </t>
  </si>
  <si>
    <t>0038483</t>
  </si>
  <si>
    <t>0038505</t>
  </si>
  <si>
    <t xml:space="preserve">SOUPRAVA ZAVÁDĚCÍ INTRODUCER                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</si>
  <si>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</si>
  <si>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</si>
  <si>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</si>
  <si>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</si>
  <si>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</si>
  <si>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</si>
  <si>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</si>
  <si>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</si>
  <si>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0057769</t>
  </si>
  <si>
    <t xml:space="preserve">DILATÁTOR COPE-SADDEKNI SFA ACCESS     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</si>
  <si>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</si>
  <si>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</si>
  <si>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</si>
  <si>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</si>
  <si>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0151449</t>
  </si>
  <si>
    <t>JEHLA BIOPTICKÁ DO DĚLA (BARD MAGNUM)  UNIVERSAL P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</si>
  <si>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</si>
  <si>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</si>
  <si>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</si>
  <si>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</si>
  <si>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</si>
  <si>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</si>
  <si>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</si>
  <si>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</si>
  <si>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</si>
  <si>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</si>
  <si>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</si>
  <si>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</si>
  <si>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</si>
  <si>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</si>
  <si>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</si>
  <si>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</si>
  <si>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</si>
  <si>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</si>
  <si>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</si>
  <si>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</si>
  <si>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</si>
  <si>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</si>
  <si>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</si>
  <si>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</si>
  <si>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</si>
  <si>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</si>
  <si>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</si>
  <si>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</si>
  <si>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</si>
  <si>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</si>
  <si>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</si>
  <si>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</si>
  <si>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</si>
  <si>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</si>
  <si>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89179</t>
  </si>
  <si>
    <t>DIAGNOSTICKÁ MAMOGRAFIE NEBO  DUKTOGRAFIE</t>
  </si>
  <si>
    <t>89189</t>
  </si>
  <si>
    <t>FISTULOGRAFIE</t>
  </si>
  <si>
    <t>89333</t>
  </si>
  <si>
    <t>PERKUTÁNNÍ DRENÁŽ ŽLUČOVÝCH CEST (EV. ZAVEDENÍ STE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</si>
  <si>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</si>
  <si>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</si>
  <si>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</si>
  <si>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</si>
  <si>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</si>
  <si>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</si>
  <si>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</si>
  <si>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</si>
  <si>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</si>
  <si>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</si>
  <si>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</si>
  <si>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</si>
  <si>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</si>
  <si>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</si>
  <si>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</si>
  <si>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</si>
  <si>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</si>
  <si>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</si>
  <si>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</si>
  <si>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</si>
  <si>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</si>
  <si>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</si>
  <si>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</si>
  <si>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</si>
  <si>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</si>
  <si>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</si>
  <si>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</si>
  <si>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</si>
  <si>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</si>
  <si>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</si>
  <si>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</si>
  <si>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</si>
  <si>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</si>
  <si>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</si>
  <si>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</si>
  <si>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</si>
  <si>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</si>
  <si>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</si>
  <si>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</si>
  <si>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</si>
  <si>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</si>
  <si>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</si>
  <si>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</si>
  <si>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</si>
  <si>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</si>
  <si>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</si>
  <si>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</si>
  <si>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</si>
  <si>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</si>
  <si>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22347</t>
  </si>
  <si>
    <t>IDENTIFIKACE ANTIERYTROCYTÁRNÍCH PROTILÁTEK - SLOU</t>
  </si>
  <si>
    <t>22355</t>
  </si>
  <si>
    <t>KONZULTACE ODBORNÉHO TRANSFÚZIOLOGA - IMUNOHEMATOL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</si>
  <si>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</si>
  <si>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</si>
  <si>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</si>
  <si>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</si>
  <si>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</si>
  <si>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</si>
  <si>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</si>
  <si>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</si>
  <si>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</si>
  <si>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</si>
  <si>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</si>
  <si>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</si>
  <si>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87133</t>
  </si>
  <si>
    <t>BIOPTICKÝ MATERIÁL ZÍSKANÝ KOMPLEXNÍ EKTOMIÍ: MAKR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</si>
  <si>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</si>
  <si>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</si>
  <si>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</si>
  <si>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</si>
  <si>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</si>
  <si>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</si>
  <si>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</si>
  <si>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</si>
  <si>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</si>
  <si>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</si>
  <si>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</si>
  <si>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</si>
  <si>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</si>
  <si>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</si>
  <si>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</si>
  <si>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</si>
  <si>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87431</t>
  </si>
  <si>
    <t>PREPARÁTY METODOU CYTOBLOKU - ZA KAŽDÝ PREPARÁT</t>
  </si>
  <si>
    <t>87433</t>
  </si>
  <si>
    <t>STANDARDNÍ CYTOLOGICKÉ BARVENÍ,  ZA 1-3 PREPARÁTY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</si>
  <si>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</si>
  <si>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</si>
  <si>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</si>
  <si>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</si>
  <si>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</si>
  <si>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</si>
  <si>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</si>
  <si>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</si>
  <si>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</si>
  <si>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</si>
  <si>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</si>
  <si>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</si>
  <si>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</si>
  <si>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</si>
  <si>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</si>
  <si>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</si>
  <si>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</si>
  <si>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</si>
  <si>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</si>
  <si>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</si>
  <si>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</si>
  <si>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</si>
  <si>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</si>
  <si>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</si>
  <si>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</si>
  <si>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</si>
  <si>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</si>
  <si>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</si>
  <si>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</si>
  <si>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</si>
  <si>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</si>
  <si>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</si>
  <si>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</si>
  <si>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</si>
  <si>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</si>
  <si>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</si>
  <si>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</si>
  <si>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</si>
  <si>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</si>
  <si>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</si>
  <si>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</si>
  <si>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</si>
  <si>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</si>
  <si>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</si>
  <si>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</si>
  <si>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</si>
  <si>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</si>
  <si>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</si>
  <si>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</si>
  <si>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</si>
  <si>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</si>
  <si>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</si>
  <si>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>STANOVENÍ ANTIGENU HELICOBACTER PYLORI VE STOLICI</t>
  </si>
  <si>
    <t>41</t>
  </si>
  <si>
    <t>82241</t>
  </si>
  <si>
    <t>IN VITRO STIMULACE T LYMFOCYTŮ SPECIFICKÝMI ANTIGE</t>
  </si>
  <si>
    <t>91159</t>
  </si>
  <si>
    <t>STANOVENÍ C3 SLOŽKY KOMPLEMENTU</t>
  </si>
  <si>
    <t>91161</t>
  </si>
  <si>
    <t>STANOVENÍ C4 SLOŽKY KOMPLEMENTU</t>
  </si>
  <si>
    <t>91171</t>
  </si>
  <si>
    <t>STANOVENÍ IgG ELISA</t>
  </si>
  <si>
    <t>91189</t>
  </si>
  <si>
    <t>STANOVENÍ IgE</t>
  </si>
  <si>
    <t>91253</t>
  </si>
  <si>
    <t>STANOVENÍ ANTI ds-DNA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</si>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</sst>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62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6" xfId="0" applyFont="1" applyFill="1" applyBorder="1"/>
    <xf numFmtId="0" fontId="0" fillId="0" borderId="0" xfId="0" applyFill="1"/>
    <xf numFmtId="0" fontId="0" fillId="0" borderId="56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6" xfId="0" applyFont="1" applyFill="1" applyBorder="1" applyAlignment="1"/>
    <xf numFmtId="165" fontId="3" fillId="0" borderId="82" xfId="53" applyNumberFormat="1" applyFont="1" applyFill="1" applyBorder="1"/>
    <xf numFmtId="9" fontId="3" fillId="0" borderId="82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6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6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3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5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4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3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80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9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2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4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4" xfId="33" applyFont="1" applyFill="1" applyBorder="1" applyAlignment="1">
      <alignment horizontal="center" vertical="center"/>
    </xf>
    <xf numFmtId="9" fontId="3" fillId="0" borderId="81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2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6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80" xfId="53" applyFont="1" applyFill="1" applyBorder="1" applyAlignment="1">
      <alignment horizontal="right"/>
    </xf>
    <xf numFmtId="165" fontId="44" fillId="0" borderId="85" xfId="53" applyNumberFormat="1" applyFont="1" applyFill="1" applyBorder="1"/>
    <xf numFmtId="165" fontId="44" fillId="0" borderId="86" xfId="53" applyNumberFormat="1" applyFont="1" applyFill="1" applyBorder="1"/>
    <xf numFmtId="9" fontId="44" fillId="0" borderId="87" xfId="83" applyNumberFormat="1" applyFont="1" applyFill="1" applyBorder="1"/>
    <xf numFmtId="170" fontId="44" fillId="0" borderId="85" xfId="53" applyNumberFormat="1" applyFont="1" applyFill="1" applyBorder="1"/>
    <xf numFmtId="170" fontId="44" fillId="0" borderId="86" xfId="53" applyNumberFormat="1" applyFont="1" applyFill="1" applyBorder="1"/>
    <xf numFmtId="3" fontId="44" fillId="0" borderId="87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6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2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4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6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6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6" xfId="0" applyNumberFormat="1" applyFont="1" applyFill="1" applyBorder="1" applyAlignment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9" fontId="56" fillId="0" borderId="56" xfId="0" applyNumberFormat="1" applyFont="1" applyFill="1" applyBorder="1" applyAlignment="1"/>
    <xf numFmtId="0" fontId="44" fillId="2" borderId="56" xfId="0" applyNumberFormat="1" applyFont="1" applyFill="1" applyBorder="1" applyAlignment="1">
      <alignment horizontal="center"/>
    </xf>
    <xf numFmtId="3" fontId="3" fillId="0" borderId="84" xfId="53" applyNumberFormat="1" applyFont="1" applyFill="1" applyBorder="1"/>
    <xf numFmtId="3" fontId="3" fillId="0" borderId="89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60" xfId="0" applyNumberFormat="1" applyFont="1" applyFill="1" applyBorder="1"/>
    <xf numFmtId="3" fontId="34" fillId="2" borderId="62" xfId="0" applyNumberFormat="1" applyFont="1" applyFill="1" applyBorder="1"/>
    <xf numFmtId="9" fontId="34" fillId="2" borderId="73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6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6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6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9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5" xfId="78" applyNumberFormat="1" applyFont="1" applyFill="1" applyBorder="1" applyAlignment="1">
      <alignment horizontal="left"/>
    </xf>
    <xf numFmtId="0" fontId="45" fillId="2" borderId="61" xfId="0" applyFont="1" applyFill="1" applyBorder="1" applyAlignment="1"/>
    <xf numFmtId="3" fontId="38" fillId="2" borderId="63" xfId="78" applyNumberFormat="1" applyFont="1" applyFill="1" applyBorder="1" applyAlignment="1"/>
    <xf numFmtId="0" fontId="52" fillId="2" borderId="75" xfId="0" applyFont="1" applyFill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52" fillId="2" borderId="63" xfId="0" applyFont="1" applyFill="1" applyBorder="1" applyAlignment="1">
      <alignment horizontal="left"/>
    </xf>
    <xf numFmtId="3" fontId="52" fillId="2" borderId="63" xfId="0" applyNumberFormat="1" applyFont="1" applyFill="1" applyBorder="1" applyAlignment="1">
      <alignment horizontal="left"/>
    </xf>
    <xf numFmtId="3" fontId="0" fillId="2" borderId="5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4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6" xfId="53" applyFont="1" applyFill="1" applyBorder="1" applyAlignment="1">
      <alignment horizontal="right"/>
    </xf>
    <xf numFmtId="0" fontId="5" fillId="2" borderId="77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8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3" xfId="0" applyFont="1" applyFill="1" applyBorder="1" applyAlignment="1">
      <alignment vertical="center"/>
    </xf>
    <xf numFmtId="3" fontId="44" fillId="2" borderId="7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7" xfId="26" applyNumberFormat="1" applyFont="1" applyFill="1" applyBorder="1" applyAlignment="1">
      <alignment horizontal="center"/>
    </xf>
    <xf numFmtId="3" fontId="44" fillId="2" borderId="57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5" xfId="0" quotePrefix="1" applyFont="1" applyFill="1" applyBorder="1" applyAlignment="1">
      <alignment horizontal="center"/>
    </xf>
    <xf numFmtId="0" fontId="44" fillId="2" borderId="57" xfId="0" applyFont="1" applyFill="1" applyBorder="1" applyAlignment="1">
      <alignment horizontal="center"/>
    </xf>
    <xf numFmtId="9" fontId="61" fillId="2" borderId="57" xfId="0" applyNumberFormat="1" applyFont="1" applyFill="1" applyBorder="1" applyAlignment="1">
      <alignment horizontal="center" vertical="top"/>
    </xf>
    <xf numFmtId="0" fontId="44" fillId="2" borderId="75" xfId="0" quotePrefix="1" applyNumberFormat="1" applyFont="1" applyFill="1" applyBorder="1" applyAlignment="1">
      <alignment horizontal="center"/>
    </xf>
    <xf numFmtId="0" fontId="44" fillId="2" borderId="57" xfId="0" applyNumberFormat="1" applyFont="1" applyFill="1" applyBorder="1" applyAlignment="1">
      <alignment horizontal="center"/>
    </xf>
    <xf numFmtId="0" fontId="61" fillId="2" borderId="57" xfId="0" applyNumberFormat="1" applyFont="1" applyFill="1" applyBorder="1" applyAlignment="1">
      <alignment horizontal="center" vertical="top"/>
    </xf>
    <xf numFmtId="3" fontId="63" fillId="0" borderId="56" xfId="26" applyNumberFormat="1" applyFont="1" applyFill="1" applyBorder="1" applyAlignment="1">
      <alignment horizontal="right" vertical="top"/>
    </xf>
    <xf numFmtId="0" fontId="53" fillId="0" borderId="56" xfId="0" applyFont="1" applyFill="1" applyBorder="1" applyAlignment="1">
      <alignment horizontal="right" vertical="top"/>
    </xf>
    <xf numFmtId="3" fontId="64" fillId="4" borderId="75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44" fillId="4" borderId="57" xfId="26" applyNumberFormat="1" applyFont="1" applyFill="1" applyBorder="1" applyAlignment="1">
      <alignment horizontal="center"/>
    </xf>
    <xf numFmtId="3" fontId="64" fillId="3" borderId="75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44" fillId="3" borderId="57" xfId="26" applyNumberFormat="1" applyFont="1" applyFill="1" applyBorder="1" applyAlignment="1">
      <alignment horizontal="center"/>
    </xf>
    <xf numFmtId="3" fontId="64" fillId="6" borderId="75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44" fillId="6" borderId="57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4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5" xfId="27" applyNumberFormat="1" applyFont="1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0" fontId="32" fillId="2" borderId="57" xfId="14" applyFill="1" applyBorder="1" applyAlignment="1">
      <alignment horizontal="center"/>
    </xf>
    <xf numFmtId="3" fontId="3" fillId="2" borderId="75" xfId="24" applyNumberFormat="1" applyFont="1" applyFill="1" applyBorder="1" applyAlignment="1">
      <alignment horizontal="center"/>
    </xf>
    <xf numFmtId="0" fontId="4" fillId="2" borderId="56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5" xfId="26" applyNumberFormat="1" applyFont="1" applyFill="1" applyBorder="1" applyAlignment="1">
      <alignment horizontal="center"/>
    </xf>
    <xf numFmtId="3" fontId="3" fillId="2" borderId="57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5" xfId="26" quotePrefix="1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57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60" xfId="76" applyNumberFormat="1" applyFont="1" applyFill="1" applyBorder="1" applyAlignment="1">
      <alignment horizontal="center" vertical="center"/>
    </xf>
    <xf numFmtId="3" fontId="44" fillId="2" borderId="62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8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1" xfId="0" applyNumberFormat="1" applyFont="1" applyFill="1" applyBorder="1" applyAlignment="1">
      <alignment horizontal="right" vertical="top"/>
    </xf>
    <xf numFmtId="3" fontId="46" fillId="8" borderId="92" xfId="0" applyNumberFormat="1" applyFont="1" applyFill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6" fillId="0" borderId="91" xfId="0" applyNumberFormat="1" applyFont="1" applyBorder="1" applyAlignment="1">
      <alignment horizontal="right" vertical="top"/>
    </xf>
    <xf numFmtId="174" fontId="46" fillId="8" borderId="94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3" fontId="48" fillId="8" borderId="97" xfId="0" applyNumberFormat="1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3" fontId="48" fillId="0" borderId="96" xfId="0" applyNumberFormat="1" applyFont="1" applyBorder="1" applyAlignment="1">
      <alignment horizontal="right" vertical="top"/>
    </xf>
    <xf numFmtId="0" fontId="48" fillId="8" borderId="99" xfId="0" applyFont="1" applyFill="1" applyBorder="1" applyAlignment="1">
      <alignment horizontal="right" vertical="top"/>
    </xf>
    <xf numFmtId="0" fontId="46" fillId="8" borderId="94" xfId="0" applyFont="1" applyFill="1" applyBorder="1" applyAlignment="1">
      <alignment horizontal="right" vertical="top"/>
    </xf>
    <xf numFmtId="174" fontId="48" fillId="8" borderId="99" xfId="0" applyNumberFormat="1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3" fontId="48" fillId="0" borderId="102" xfId="0" applyNumberFormat="1" applyFont="1" applyBorder="1" applyAlignment="1">
      <alignment horizontal="right" vertical="top"/>
    </xf>
    <xf numFmtId="174" fontId="48" fillId="8" borderId="103" xfId="0" applyNumberFormat="1" applyFont="1" applyFill="1" applyBorder="1" applyAlignment="1">
      <alignment horizontal="right" vertical="top"/>
    </xf>
    <xf numFmtId="0" fontId="50" fillId="9" borderId="90" xfId="0" applyFont="1" applyFill="1" applyBorder="1" applyAlignment="1">
      <alignment vertical="top"/>
    </xf>
    <xf numFmtId="0" fontId="50" fillId="9" borderId="90" xfId="0" applyFont="1" applyFill="1" applyBorder="1" applyAlignment="1">
      <alignment vertical="top" indent="2"/>
    </xf>
    <xf numFmtId="0" fontId="50" fillId="9" borderId="90" xfId="0" applyFont="1" applyFill="1" applyBorder="1" applyAlignment="1">
      <alignment vertical="top" indent="4"/>
    </xf>
    <xf numFmtId="0" fontId="51" fillId="9" borderId="95" xfId="0" applyFont="1" applyFill="1" applyBorder="1" applyAlignment="1">
      <alignment vertical="top" indent="6"/>
    </xf>
    <xf numFmtId="0" fontId="50" fillId="9" borderId="90" xfId="0" applyFont="1" applyFill="1" applyBorder="1" applyAlignment="1">
      <alignment vertical="top" indent="8"/>
    </xf>
    <xf numFmtId="0" fontId="51" fillId="9" borderId="95" xfId="0" applyFont="1" applyFill="1" applyBorder="1" applyAlignment="1">
      <alignment vertical="top" indent="2"/>
    </xf>
    <xf numFmtId="0" fontId="51" fillId="9" borderId="95" xfId="0" applyFont="1" applyFill="1" applyBorder="1" applyAlignment="1">
      <alignment vertical="top" indent="4"/>
    </xf>
    <xf numFmtId="0" fontId="50" fillId="9" borderId="90" xfId="0" applyFont="1" applyFill="1" applyBorder="1" applyAlignment="1">
      <alignment vertical="top" indent="6"/>
    </xf>
    <xf numFmtId="0" fontId="45" fillId="9" borderId="90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60" xfId="53" applyNumberFormat="1" applyFont="1" applyFill="1" applyBorder="1" applyAlignment="1">
      <alignment horizontal="left"/>
    </xf>
    <xf numFmtId="165" fontId="44" fillId="2" borderId="62" xfId="53" applyNumberFormat="1" applyFont="1" applyFill="1" applyBorder="1" applyAlignment="1">
      <alignment horizontal="left"/>
    </xf>
    <xf numFmtId="165" fontId="44" fillId="2" borderId="70" xfId="53" applyNumberFormat="1" applyFont="1" applyFill="1" applyBorder="1" applyAlignment="1">
      <alignment horizontal="left"/>
    </xf>
    <xf numFmtId="3" fontId="44" fillId="2" borderId="70" xfId="53" applyNumberFormat="1" applyFont="1" applyFill="1" applyBorder="1" applyAlignment="1">
      <alignment horizontal="left"/>
    </xf>
    <xf numFmtId="3" fontId="44" fillId="2" borderId="79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60" xfId="0" applyFont="1" applyFill="1" applyBorder="1"/>
    <xf numFmtId="3" fontId="52" fillId="2" borderId="71" xfId="0" applyNumberFormat="1" applyFont="1" applyFill="1" applyBorder="1"/>
    <xf numFmtId="9" fontId="52" fillId="2" borderId="69" xfId="0" applyNumberFormat="1" applyFont="1" applyFill="1" applyBorder="1"/>
    <xf numFmtId="3" fontId="52" fillId="2" borderId="79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4" xfId="0" applyFont="1" applyFill="1" applyBorder="1"/>
    <xf numFmtId="0" fontId="34" fillId="0" borderId="10" xfId="0" applyFont="1" applyFill="1" applyBorder="1"/>
    <xf numFmtId="0" fontId="52" fillId="2" borderId="62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60" xfId="79" applyFont="1" applyFill="1" applyBorder="1" applyAlignment="1">
      <alignment horizontal="left"/>
    </xf>
    <xf numFmtId="0" fontId="34" fillId="9" borderId="52" xfId="0" applyFont="1" applyFill="1" applyBorder="1"/>
    <xf numFmtId="0" fontId="34" fillId="9" borderId="9" xfId="0" applyFont="1" applyFill="1" applyBorder="1"/>
    <xf numFmtId="0" fontId="34" fillId="9" borderId="54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5" xfId="0" applyNumberFormat="1" applyFill="1" applyBorder="1"/>
    <xf numFmtId="3" fontId="0" fillId="0" borderId="19" xfId="0" applyNumberFormat="1" applyFill="1" applyBorder="1"/>
    <xf numFmtId="3" fontId="0" fillId="0" borderId="67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2" xfId="0" applyFill="1" applyBorder="1"/>
    <xf numFmtId="0" fontId="0" fillId="0" borderId="9" xfId="0" applyFill="1" applyBorder="1"/>
    <xf numFmtId="0" fontId="0" fillId="0" borderId="54" xfId="0" applyFill="1" applyBorder="1"/>
    <xf numFmtId="3" fontId="0" fillId="0" borderId="64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80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9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167" fontId="5" fillId="0" borderId="104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3" fontId="15" fillId="0" borderId="104" xfId="0" applyNumberFormat="1" applyFont="1" applyBorder="1" applyAlignment="1">
      <alignment horizontal="right"/>
    </xf>
    <xf numFmtId="167" fontId="15" fillId="0" borderId="104" xfId="0" applyNumberFormat="1" applyFont="1" applyBorder="1" applyAlignment="1">
      <alignment horizontal="right"/>
    </xf>
    <xf numFmtId="167" fontId="13" fillId="0" borderId="58" xfId="0" applyNumberFormat="1" applyFont="1" applyBorder="1" applyAlignment="1">
      <alignment horizontal="right"/>
    </xf>
    <xf numFmtId="175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/>
    <xf numFmtId="3" fontId="13" fillId="0" borderId="22" xfId="0" applyNumberFormat="1" applyFont="1" applyBorder="1" applyAlignment="1">
      <alignment horizontal="center"/>
    </xf>
    <xf numFmtId="3" fontId="15" fillId="0" borderId="104" xfId="0" applyNumberFormat="1" applyFont="1" applyBorder="1"/>
    <xf numFmtId="167" fontId="15" fillId="0" borderId="104" xfId="0" applyNumberFormat="1" applyFont="1" applyBorder="1"/>
    <xf numFmtId="167" fontId="15" fillId="0" borderId="58" xfId="0" applyNumberFormat="1" applyFont="1" applyBorder="1"/>
    <xf numFmtId="167" fontId="15" fillId="0" borderId="58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13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5" fillId="0" borderId="21" xfId="0" applyNumberFormat="1" applyFont="1" applyBorder="1" applyAlignment="1">
      <alignment horizontal="right"/>
    </xf>
    <xf numFmtId="167" fontId="15" fillId="0" borderId="21" xfId="0" applyNumberFormat="1" applyFont="1" applyBorder="1"/>
    <xf numFmtId="3" fontId="45" fillId="0" borderId="104" xfId="0" applyNumberFormat="1" applyFont="1" applyBorder="1"/>
    <xf numFmtId="167" fontId="45" fillId="0" borderId="104" xfId="0" applyNumberFormat="1" applyFont="1" applyBorder="1"/>
    <xf numFmtId="167" fontId="45" fillId="0" borderId="58" xfId="0" applyNumberFormat="1" applyFont="1" applyBorder="1"/>
    <xf numFmtId="3" fontId="45" fillId="0" borderId="104" xfId="0" applyNumberFormat="1" applyFont="1" applyBorder="1" applyAlignment="1">
      <alignment horizontal="right"/>
    </xf>
    <xf numFmtId="0" fontId="5" fillId="0" borderId="104" xfId="0" applyFont="1" applyBorder="1"/>
    <xf numFmtId="9" fontId="45" fillId="0" borderId="104" xfId="0" applyNumberFormat="1" applyFont="1" applyBorder="1"/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6" xfId="0" applyNumberFormat="1" applyFont="1" applyBorder="1"/>
    <xf numFmtId="167" fontId="45" fillId="0" borderId="56" xfId="0" applyNumberFormat="1" applyFont="1" applyBorder="1"/>
    <xf numFmtId="167" fontId="45" fillId="0" borderId="57" xfId="0" applyNumberFormat="1" applyFont="1" applyBorder="1"/>
    <xf numFmtId="3" fontId="45" fillId="0" borderId="56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15" fillId="0" borderId="56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167" fontId="13" fillId="0" borderId="57" xfId="0" applyNumberFormat="1" applyFont="1" applyBorder="1" applyAlignment="1">
      <alignment horizontal="right"/>
    </xf>
    <xf numFmtId="175" fontId="5" fillId="0" borderId="56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0" fontId="5" fillId="0" borderId="56" xfId="0" applyFont="1" applyBorder="1"/>
    <xf numFmtId="3" fontId="5" fillId="0" borderId="56" xfId="0" applyNumberFormat="1" applyFont="1" applyBorder="1"/>
    <xf numFmtId="9" fontId="45" fillId="0" borderId="56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5" fillId="0" borderId="0" xfId="0" applyNumberFormat="1" applyFont="1" applyBorder="1"/>
    <xf numFmtId="167" fontId="4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5" fillId="0" borderId="0" xfId="0" applyNumberFormat="1" applyFont="1" applyBorder="1"/>
    <xf numFmtId="3" fontId="15" fillId="0" borderId="0" xfId="0" applyNumberFormat="1" applyFont="1" applyBorder="1"/>
    <xf numFmtId="167" fontId="1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5" fillId="0" borderId="51" xfId="0" applyNumberFormat="1" applyFont="1" applyBorder="1"/>
    <xf numFmtId="167" fontId="45" fillId="0" borderId="51" xfId="0" applyNumberFormat="1" applyFont="1" applyBorder="1"/>
    <xf numFmtId="167" fontId="45" fillId="0" borderId="55" xfId="0" applyNumberFormat="1" applyFont="1" applyBorder="1"/>
    <xf numFmtId="3" fontId="4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15" fillId="0" borderId="51" xfId="0" applyNumberFormat="1" applyFont="1" applyBorder="1" applyAlignment="1">
      <alignment horizontal="right"/>
    </xf>
    <xf numFmtId="167" fontId="15" fillId="0" borderId="51" xfId="0" applyNumberFormat="1" applyFont="1" applyBorder="1" applyAlignment="1">
      <alignment horizontal="right"/>
    </xf>
    <xf numFmtId="167" fontId="13" fillId="0" borderId="55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45" fillId="0" borderId="51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8" xfId="76" applyNumberFormat="1" applyFont="1" applyFill="1" applyBorder="1" applyAlignment="1">
      <alignment horizontal="center" vertical="center"/>
    </xf>
    <xf numFmtId="3" fontId="44" fillId="2" borderId="70" xfId="76" applyNumberFormat="1" applyFont="1" applyFill="1" applyBorder="1" applyAlignment="1">
      <alignment horizontal="center" vertical="center"/>
    </xf>
    <xf numFmtId="0" fontId="39" fillId="0" borderId="24" xfId="76" applyFont="1" applyFill="1" applyBorder="1"/>
    <xf numFmtId="0" fontId="39" fillId="0" borderId="59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9" xfId="76" applyNumberFormat="1" applyFont="1" applyFill="1" applyBorder="1" applyAlignment="1">
      <alignment horizontal="left"/>
    </xf>
    <xf numFmtId="3" fontId="39" fillId="0" borderId="24" xfId="76" applyNumberFormat="1" applyFont="1" applyFill="1" applyBorder="1"/>
    <xf numFmtId="3" fontId="39" fillId="0" borderId="32" xfId="76" applyNumberFormat="1" applyFont="1" applyFill="1" applyBorder="1"/>
    <xf numFmtId="9" fontId="39" fillId="0" borderId="59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4" xfId="76" applyNumberFormat="1" applyFont="1" applyFill="1" applyBorder="1"/>
    <xf numFmtId="170" fontId="39" fillId="0" borderId="32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0.98500788862109323</c:v>
                </c:pt>
                <c:pt idx="1">
                  <c:v>0.90795297980336809</c:v>
                </c:pt>
                <c:pt idx="2">
                  <c:v>0.93287402900674421</c:v>
                </c:pt>
                <c:pt idx="3">
                  <c:v>0.98014368753023606</c:v>
                </c:pt>
                <c:pt idx="4">
                  <c:v>1.0695719792425067</c:v>
                </c:pt>
                <c:pt idx="5">
                  <c:v>1.1081745035753254</c:v>
                </c:pt>
                <c:pt idx="6">
                  <c:v>1.1200193843346478</c:v>
                </c:pt>
                <c:pt idx="7">
                  <c:v>1.0945896466522786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697216"/>
        <c:axId val="786703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1.304792991273346</c:v>
                </c:pt>
                <c:pt idx="1">
                  <c:v>1.304792991273346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05024"/>
        <c:axId val="786710912"/>
      </c:scatterChart>
      <c:catAx>
        <c:axId val="7866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67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703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6697216"/>
        <c:crosses val="autoZero"/>
        <c:crossBetween val="between"/>
      </c:valAx>
      <c:valAx>
        <c:axId val="78670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86710912"/>
        <c:crosses val="max"/>
        <c:crossBetween val="midCat"/>
      </c:valAx>
      <c:valAx>
        <c:axId val="78671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86705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2.5106231695136194</c:v>
                </c:pt>
                <c:pt idx="1">
                  <c:v>2.7200843437005799</c:v>
                </c:pt>
                <c:pt idx="2">
                  <c:v>2.8503327043400537</c:v>
                </c:pt>
                <c:pt idx="3">
                  <c:v>2.8195729863465591</c:v>
                </c:pt>
                <c:pt idx="4">
                  <c:v>2.9429765440489017</c:v>
                </c:pt>
                <c:pt idx="5">
                  <c:v>3.0132486932903819</c:v>
                </c:pt>
                <c:pt idx="6">
                  <c:v>3.0258931885796674</c:v>
                </c:pt>
                <c:pt idx="7">
                  <c:v>2.9948978123891088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533312"/>
        <c:axId val="1137535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537024"/>
        <c:axId val="1137538560"/>
      </c:scatterChart>
      <c:catAx>
        <c:axId val="11375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75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535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7533312"/>
        <c:crosses val="autoZero"/>
        <c:crossBetween val="between"/>
      </c:valAx>
      <c:valAx>
        <c:axId val="1137537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7538560"/>
        <c:crosses val="max"/>
        <c:crossBetween val="midCat"/>
      </c:valAx>
      <c:valAx>
        <c:axId val="11375385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75370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173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225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192</v>
      </c>
      <c r="C4" s="64" t="s">
        <v>193</v>
      </c>
    </row>
    <row r="5" spans="1:3" ht="14.4" customHeight="1" x14ac:dyDescent="0.3">
      <c r="A5" s="254" t="str">
        <f t="shared" si="0"/>
        <v>HI</v>
      </c>
      <c r="B5" s="255" t="s">
        <v>215</v>
      </c>
      <c r="C5" s="67" t="s">
        <v>178</v>
      </c>
    </row>
    <row r="6" spans="1:3" ht="14.4" customHeight="1" x14ac:dyDescent="0.3">
      <c r="A6" s="256" t="str">
        <f t="shared" si="0"/>
        <v>HI Graf</v>
      </c>
      <c r="B6" s="257" t="s">
        <v>170</v>
      </c>
      <c r="C6" s="67" t="s">
        <v>179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180</v>
      </c>
    </row>
    <row r="8" spans="1:3" ht="14.4" customHeight="1" thickBot="1" x14ac:dyDescent="0.35">
      <c r="A8" s="258" t="str">
        <f t="shared" si="0"/>
        <v>HV</v>
      </c>
      <c r="B8" s="259" t="s">
        <v>79</v>
      </c>
      <c r="C8" s="67" t="s">
        <v>90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174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217</v>
      </c>
      <c r="C11" s="67" t="s">
        <v>181</v>
      </c>
    </row>
    <row r="12" spans="1:3" ht="14.4" customHeight="1" x14ac:dyDescent="0.3">
      <c r="A12" s="256" t="str">
        <f t="shared" si="1"/>
        <v>LŽ Detail</v>
      </c>
      <c r="B12" s="257" t="s">
        <v>216</v>
      </c>
      <c r="C12" s="67" t="s">
        <v>182</v>
      </c>
    </row>
    <row r="13" spans="1:3" ht="14.4" customHeight="1" x14ac:dyDescent="0.3">
      <c r="A13" s="256" t="str">
        <f t="shared" si="1"/>
        <v>LŽ PL</v>
      </c>
      <c r="B13" s="257" t="s">
        <v>1673</v>
      </c>
      <c r="C13" s="67" t="s">
        <v>230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212</v>
      </c>
      <c r="C14" s="67" t="s">
        <v>232</v>
      </c>
    </row>
    <row r="15" spans="1:3" ht="14.4" customHeight="1" x14ac:dyDescent="0.3">
      <c r="A15" s="256" t="str">
        <f t="shared" si="1"/>
        <v>Léky Recepty</v>
      </c>
      <c r="B15" s="257" t="s">
        <v>218</v>
      </c>
      <c r="C15" s="67" t="s">
        <v>183</v>
      </c>
    </row>
    <row r="16" spans="1:3" s="326" customFormat="1" ht="14.4" customHeight="1" x14ac:dyDescent="0.3">
      <c r="A16" s="256" t="str">
        <f t="shared" si="1"/>
        <v>LRp Lékaři</v>
      </c>
      <c r="B16" s="257" t="s">
        <v>235</v>
      </c>
      <c r="C16" s="67" t="s">
        <v>236</v>
      </c>
    </row>
    <row r="17" spans="1:3" ht="14.4" customHeight="1" x14ac:dyDescent="0.3">
      <c r="A17" s="256" t="str">
        <f t="shared" si="1"/>
        <v>LRp Detail</v>
      </c>
      <c r="B17" s="257" t="s">
        <v>219</v>
      </c>
      <c r="C17" s="67" t="s">
        <v>184</v>
      </c>
    </row>
    <row r="18" spans="1:3" ht="14.4" customHeight="1" x14ac:dyDescent="0.3">
      <c r="A18" s="256" t="str">
        <f t="shared" si="1"/>
        <v>LRp PL</v>
      </c>
      <c r="B18" s="257" t="s">
        <v>3535</v>
      </c>
      <c r="C18" s="67" t="s">
        <v>231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214</v>
      </c>
      <c r="C19" s="67" t="s">
        <v>233</v>
      </c>
    </row>
    <row r="20" spans="1:3" ht="14.4" customHeight="1" x14ac:dyDescent="0.3">
      <c r="A20" s="261" t="str">
        <f t="shared" si="1"/>
        <v>Materiál Žádanky</v>
      </c>
      <c r="B20" s="257" t="s">
        <v>220</v>
      </c>
      <c r="C20" s="67" t="s">
        <v>185</v>
      </c>
    </row>
    <row r="21" spans="1:3" ht="14.4" customHeight="1" thickBot="1" x14ac:dyDescent="0.35">
      <c r="A21" s="256" t="str">
        <f t="shared" si="1"/>
        <v>MŽ Detail</v>
      </c>
      <c r="B21" s="257" t="s">
        <v>221</v>
      </c>
      <c r="C21" s="67" t="s">
        <v>186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175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198</v>
      </c>
      <c r="C24" s="67" t="s">
        <v>194</v>
      </c>
    </row>
    <row r="25" spans="1:3" ht="14.4" customHeight="1" x14ac:dyDescent="0.3">
      <c r="A25" s="256" t="str">
        <f t="shared" si="3"/>
        <v>ZV Vykáz.-A Detail</v>
      </c>
      <c r="B25" s="257" t="s">
        <v>199</v>
      </c>
      <c r="C25" s="67" t="s">
        <v>195</v>
      </c>
    </row>
    <row r="26" spans="1:3" ht="14.4" customHeight="1" x14ac:dyDescent="0.3">
      <c r="A26" s="256" t="str">
        <f t="shared" si="3"/>
        <v>ZV Vykáz.-H</v>
      </c>
      <c r="B26" s="257" t="s">
        <v>200</v>
      </c>
      <c r="C26" s="67" t="s">
        <v>196</v>
      </c>
    </row>
    <row r="27" spans="1:3" ht="14.4" customHeight="1" x14ac:dyDescent="0.3">
      <c r="A27" s="256" t="str">
        <f t="shared" si="3"/>
        <v>ZV Vykáz.-H Detail</v>
      </c>
      <c r="B27" s="257" t="s">
        <v>201</v>
      </c>
      <c r="C27" s="67" t="s">
        <v>197</v>
      </c>
    </row>
    <row r="28" spans="1:3" ht="14.4" customHeight="1" x14ac:dyDescent="0.3">
      <c r="A28" s="263" t="str">
        <f t="shared" si="3"/>
        <v>CaseMix</v>
      </c>
      <c r="B28" s="257" t="s">
        <v>176</v>
      </c>
      <c r="C28" s="67" t="s">
        <v>187</v>
      </c>
    </row>
    <row r="29" spans="1:3" ht="14.4" customHeight="1" x14ac:dyDescent="0.3">
      <c r="A29" s="256" t="str">
        <f t="shared" si="3"/>
        <v>ALOS</v>
      </c>
      <c r="B29" s="257" t="s">
        <v>153</v>
      </c>
      <c r="C29" s="67" t="s">
        <v>124</v>
      </c>
    </row>
    <row r="30" spans="1:3" ht="14.4" customHeight="1" x14ac:dyDescent="0.3">
      <c r="A30" s="256" t="str">
        <f t="shared" si="3"/>
        <v>Total</v>
      </c>
      <c r="B30" s="257" t="s">
        <v>177</v>
      </c>
      <c r="C30" s="67" t="s">
        <v>188</v>
      </c>
    </row>
    <row r="31" spans="1:3" ht="14.4" customHeight="1" x14ac:dyDescent="0.3">
      <c r="A31" s="256" t="str">
        <f t="shared" si="3"/>
        <v>ZV Vyžád.</v>
      </c>
      <c r="B31" s="257" t="s">
        <v>202</v>
      </c>
      <c r="C31" s="67" t="s">
        <v>191</v>
      </c>
    </row>
    <row r="32" spans="1:3" ht="14.4" customHeight="1" x14ac:dyDescent="0.3">
      <c r="A32" s="256" t="str">
        <f t="shared" si="3"/>
        <v>ZV Vyžád. Detail</v>
      </c>
      <c r="B32" s="257" t="s">
        <v>203</v>
      </c>
      <c r="C32" s="67" t="s">
        <v>190</v>
      </c>
    </row>
    <row r="33" spans="1:3" ht="14.4" customHeight="1" thickBot="1" x14ac:dyDescent="0.35">
      <c r="A33" s="258" t="str">
        <f t="shared" si="3"/>
        <v>OD TISS</v>
      </c>
      <c r="B33" s="259" t="s">
        <v>224</v>
      </c>
      <c r="C33" s="67" t="s">
        <v>189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192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172</v>
      </c>
      <c r="D3" s="333" t="s">
        <v>132</v>
      </c>
      <c r="E3" s="334" t="s">
        <v>134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18793</v>
      </c>
      <c r="D4" s="355">
        <f ca="1">IF(ISERROR(VLOOKUP("Náklady celkem",INDIRECT("HI!$A:$G"),4,0)),0,VLOOKUP("Náklady celkem",INDIRECT("HI!$A:$G"),4,0))</f>
        <v>19639.695629999998</v>
      </c>
      <c r="E4" s="348">
        <f ca="1">IF(C4=0,0,D4/C4)</f>
        <v>1.0450537769382215</v>
      </c>
    </row>
    <row r="5" spans="1:7" ht="14.4" customHeight="1" x14ac:dyDescent="0.3">
      <c r="A5" s="341" t="s">
        <v>238</v>
      </c>
      <c r="B5" s="336"/>
      <c r="C5" s="356"/>
      <c r="D5" s="356"/>
      <c r="E5" s="349"/>
    </row>
    <row r="6" spans="1:7" ht="14.4" customHeight="1" x14ac:dyDescent="0.3">
      <c r="A6" s="374" t="s">
        <v>243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178</v>
      </c>
      <c r="C7" s="347">
        <f>IF(ISERROR(HI!F5),"",HI!F5)</f>
        <v>1776</v>
      </c>
      <c r="D7" s="347">
        <f>IF(ISERROR(HI!D5),"",HI!D5)</f>
        <v>1708.48471</v>
      </c>
      <c r="E7" s="349">
        <f t="shared" ref="E7:E14" si="0">IF(C7=0,0,D7/C7)</f>
        <v>0.96198463400900902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230</v>
      </c>
      <c r="C8" s="346">
        <v>0.9</v>
      </c>
      <c r="D8" s="346">
        <f>IF(ISERROR(VLOOKUP("celkem",'LŽ PL'!$A:$F,5,0)),0,VLOOKUP("celkem",'LŽ PL'!$A:$F,5,0))</f>
        <v>0.94085057394716687</v>
      </c>
      <c r="E8" s="349">
        <f t="shared" si="0"/>
        <v>1.0453895266079631</v>
      </c>
    </row>
    <row r="9" spans="1:7" ht="14.4" customHeight="1" x14ac:dyDescent="0.3">
      <c r="A9" s="342" t="s">
        <v>239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183</v>
      </c>
      <c r="C10" s="346">
        <v>0.6</v>
      </c>
      <c r="D10" s="346">
        <f>IF(ISERROR(VLOOKUP("Celkem",'Léky Recepty'!B:H,5,0)),0,VLOOKUP("Celkem",'Léky Recepty'!B:H,5,0))</f>
        <v>0.29818505307612236</v>
      </c>
      <c r="E10" s="349">
        <f t="shared" si="0"/>
        <v>0.49697508846020394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231</v>
      </c>
      <c r="C11" s="346">
        <v>0.8</v>
      </c>
      <c r="D11" s="346">
        <f>IF(ISERROR(VLOOKUP("Celkem",'LRp PL'!A:F,5,0)),0,VLOOKUP("Celkem",'LRp PL'!A:F,5,0))</f>
        <v>0.8840704322879771</v>
      </c>
      <c r="E11" s="349">
        <f t="shared" si="0"/>
        <v>1.1050880403599712</v>
      </c>
    </row>
    <row r="12" spans="1:7" ht="14.4" customHeight="1" x14ac:dyDescent="0.3">
      <c r="A12" s="342" t="s">
        <v>240</v>
      </c>
      <c r="B12" s="337"/>
      <c r="C12" s="347"/>
      <c r="D12" s="347"/>
      <c r="E12" s="349"/>
    </row>
    <row r="13" spans="1:7" ht="14.4" customHeight="1" x14ac:dyDescent="0.3">
      <c r="A13" s="375" t="s">
        <v>244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178</v>
      </c>
      <c r="C14" s="347">
        <f>IF(ISERROR(HI!F6),"",HI!F6)</f>
        <v>469</v>
      </c>
      <c r="D14" s="347">
        <f>IF(ISERROR(HI!D6),"",HI!D6)</f>
        <v>450.47449</v>
      </c>
      <c r="E14" s="349">
        <f t="shared" si="0"/>
        <v>0.96049997867803838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13592</v>
      </c>
      <c r="D15" s="356">
        <f ca="1">IF(ISERROR(VLOOKUP("Osobní náklady (Kč)",INDIRECT("HI!$A:$G"),4,0)),0,VLOOKUP("Osobní náklady (Kč)",INDIRECT("HI!$A:$G"),4,0))</f>
        <v>14501.85914</v>
      </c>
      <c r="E15" s="349">
        <f t="shared" ref="E15" ca="1" si="1">IF(C15=0,0,D15/C15)</f>
        <v>1.0669407842848735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24520.974684999994</v>
      </c>
      <c r="D17" s="359">
        <f ca="1">IF(ISERROR(VLOOKUP("Výnosy celkem",INDIRECT("HI!$A:$G"),4,0)),0,VLOOKUP("Výnosy celkem",INDIRECT("HI!$A:$G"),4,0))</f>
        <v>21497.407500000005</v>
      </c>
      <c r="E17" s="352">
        <f t="shared" ref="E17:E28" ca="1" si="2">IF(C17=0,0,D17/C17)</f>
        <v>0.87669465737634111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113.63785999999999</v>
      </c>
      <c r="D18" s="356">
        <f ca="1">IF(ISERROR(VLOOKUP("Ambulance (body)",INDIRECT("HI!$A:$G"),4,0)),0,VLOOKUP("Ambulance (body)",INDIRECT("HI!$A:$G"),4,0))</f>
        <v>106.04300000000001</v>
      </c>
      <c r="E18" s="349">
        <f t="shared" ca="1" si="2"/>
        <v>0.93316611206863642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194</v>
      </c>
      <c r="C19" s="346">
        <v>1</v>
      </c>
      <c r="D19" s="346">
        <f>IF(ISERROR(VLOOKUP("Celkem:",'ZV Vykáz.-A'!$A:$S,7,0)),"",VLOOKUP("Celkem:",'ZV Vykáz.-A'!$A:$S,7,0))</f>
        <v>0.91450278982726352</v>
      </c>
      <c r="E19" s="349">
        <f t="shared" si="2"/>
        <v>0.91450278982726352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196</v>
      </c>
      <c r="C20" s="346">
        <v>0.85</v>
      </c>
      <c r="D20" s="346">
        <f>IF(ISERROR(VLOOKUP("Celkem:",'ZV Vykáz.-H'!$A:$S,7,0)),"",VLOOKUP("Celkem:",'ZV Vykáz.-H'!$A:$S,7,0))</f>
        <v>0.92782211918033997</v>
      </c>
      <c r="E20" s="349">
        <f t="shared" si="2"/>
        <v>1.0915554343298117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24407.336824999995</v>
      </c>
      <c r="D21" s="356">
        <f ca="1">IF(ISERROR(VLOOKUP("Hospitalizace (casemix * 29500)",INDIRECT("HI!$A:$G"),4,0)),0,VLOOKUP("Hospitalizace (casemix * 29500)",INDIRECT("HI!$A:$G"),4,0))</f>
        <v>21391.364500000003</v>
      </c>
      <c r="E21" s="349">
        <f t="shared" ref="E21" ca="1" si="3">IF(C21=0,0,D21/C21)</f>
        <v>0.8764317325309009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93</v>
      </c>
      <c r="C22" s="346">
        <v>0.95</v>
      </c>
      <c r="D22" s="346">
        <f>IF(ISERROR(VLOOKUP("Celkem",CaseMix!A:M,5,0)),0,VLOOKUP("Celkem",CaseMix!A:M,5,0))</f>
        <v>0.83261014590435578</v>
      </c>
      <c r="E22" s="349">
        <f t="shared" si="2"/>
        <v>0.8764317325309009</v>
      </c>
    </row>
    <row r="23" spans="1:5" ht="14.4" customHeight="1" x14ac:dyDescent="0.3">
      <c r="A23" s="372" t="str">
        <f>HYPERLINK("#'CaseMix'!A1","Alfa")</f>
        <v>Alfa</v>
      </c>
      <c r="B23" s="337" t="s">
        <v>93</v>
      </c>
      <c r="C23" s="346">
        <v>0.95</v>
      </c>
      <c r="D23" s="346">
        <f>IF(ISERROR(CaseMix!E24),"",CaseMix!E24)</f>
        <v>0.81977499857542524</v>
      </c>
      <c r="E23" s="349">
        <f t="shared" si="2"/>
        <v>0.86292105113202666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93</v>
      </c>
      <c r="C24" s="346"/>
      <c r="D24" s="346">
        <f>IF(ISERROR(CaseMix!M36),"",CaseMix!M36)</f>
        <v>0.65542008712798461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93</v>
      </c>
      <c r="C25" s="346"/>
      <c r="D25" s="346">
        <f>IF(ISERROR(CaseMix!E48),"",CaseMix!E48)</f>
        <v>1.1503749691926719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93</v>
      </c>
      <c r="C26" s="346">
        <v>0.9</v>
      </c>
      <c r="D26" s="346">
        <f>IF(ISERROR(CaseMix!I12),"",CaseMix!I12)</f>
        <v>0.88163265306122451</v>
      </c>
      <c r="E26" s="349">
        <f t="shared" si="2"/>
        <v>0.97959183673469385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124</v>
      </c>
      <c r="C27" s="346">
        <v>1</v>
      </c>
      <c r="D27" s="364">
        <f>IF(ISERROR(INDEX(ALOS!$E:$E,COUNT(ALOS!$E:$E)+32)),0,INDEX(ALOS!$E:$E,COUNT(ALOS!$E:$E)+32))</f>
        <v>2.9948978123891088</v>
      </c>
      <c r="E27" s="349">
        <f t="shared" si="2"/>
        <v>2.9948978123891088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191</v>
      </c>
      <c r="C28" s="346">
        <f>IF(E22&gt;1,90%,90%-2*ABS(C22-D22))</f>
        <v>0.66522029180871167</v>
      </c>
      <c r="D28" s="346">
        <f>IF(ISERROR(VLOOKUP("Celkem:",'ZV Vyžád.'!$A:$M,7,0)),"",VLOOKUP("Celkem:",'ZV Vyžád.'!$A:$M,7,0))</f>
        <v>0.91743326693053195</v>
      </c>
      <c r="E28" s="349">
        <f t="shared" si="2"/>
        <v>1.3791420349431338</v>
      </c>
    </row>
    <row r="29" spans="1:5" ht="14.4" customHeight="1" thickBot="1" x14ac:dyDescent="0.35">
      <c r="A29" s="343" t="s">
        <v>241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242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215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132</v>
      </c>
      <c r="C3" s="398"/>
      <c r="D3" s="399"/>
      <c r="E3" s="14"/>
      <c r="F3" s="52" t="s">
        <v>133</v>
      </c>
      <c r="G3" s="53" t="s">
        <v>134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1467.34685795568</v>
      </c>
      <c r="C5" s="38">
        <v>1869.85553</v>
      </c>
      <c r="D5" s="39">
        <v>1708.48471</v>
      </c>
      <c r="E5" s="15"/>
      <c r="F5" s="16">
        <v>1776</v>
      </c>
      <c r="G5" s="17">
        <f>IF(F5&lt;0.00000001,"",D5/F5)</f>
        <v>0.96198463400900902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396.52551863823697</v>
      </c>
      <c r="C6" s="40">
        <v>451.12684000000002</v>
      </c>
      <c r="D6" s="41">
        <v>450.47449</v>
      </c>
      <c r="E6" s="15"/>
      <c r="F6" s="18">
        <v>469</v>
      </c>
      <c r="G6" s="19">
        <f>IF(F6&lt;0.00000001,"",D6/F6)</f>
        <v>0.96049997867803838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14108.033965758301</v>
      </c>
      <c r="C7" s="40">
        <v>15269.63557</v>
      </c>
      <c r="D7" s="41">
        <v>14501.85914</v>
      </c>
      <c r="E7" s="15"/>
      <c r="F7" s="18">
        <v>13592</v>
      </c>
      <c r="G7" s="19">
        <f>IF(F7&lt;0.00000001,"",D7/F7)</f>
        <v>1.0669407842848735</v>
      </c>
    </row>
    <row r="8" spans="1:7" ht="14.4" customHeight="1" thickBot="1" x14ac:dyDescent="0.35">
      <c r="A8" s="1" t="s">
        <v>135</v>
      </c>
      <c r="B8" s="20">
        <v>3326.8276346754301</v>
      </c>
      <c r="C8" s="42">
        <v>3567.7432699999999</v>
      </c>
      <c r="D8" s="43">
        <v>2978.8772899999999</v>
      </c>
      <c r="E8" s="15"/>
      <c r="F8" s="20">
        <v>2956</v>
      </c>
      <c r="G8" s="21">
        <f>IF(F8&lt;0.00000001,"",D8/F8)</f>
        <v>1.0077392726657646</v>
      </c>
    </row>
    <row r="9" spans="1:7" ht="14.4" customHeight="1" thickBot="1" x14ac:dyDescent="0.35">
      <c r="A9" s="2" t="s">
        <v>136</v>
      </c>
      <c r="B9" s="3">
        <v>19298.733977027699</v>
      </c>
      <c r="C9" s="44">
        <v>21158.361209999999</v>
      </c>
      <c r="D9" s="45">
        <v>19639.695629999998</v>
      </c>
      <c r="E9" s="15"/>
      <c r="F9" s="3">
        <v>18793</v>
      </c>
      <c r="G9" s="4">
        <f>IF(F9&lt;0.00000001,"",D9/F9)</f>
        <v>1.0450537769382215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115.95699999999999</v>
      </c>
      <c r="C11" s="38">
        <f>IF(ISERROR(VLOOKUP("Celkem:",'ZV Vykáz.-A'!A:F,4,0)),0,VLOOKUP("Celkem:",'ZV Vykáz.-A'!A:F,4,0)/1000)</f>
        <v>121.667</v>
      </c>
      <c r="D11" s="39">
        <f>IF(ISERROR(VLOOKUP("Celkem:",'ZV Vykáz.-A'!A:F,6,0)),0,VLOOKUP("Celkem:",'ZV Vykáz.-A'!A:F,6,0)/1000)</f>
        <v>106.04300000000001</v>
      </c>
      <c r="E11" s="15"/>
      <c r="F11" s="16">
        <f>B11*0.98</f>
        <v>113.63785999999999</v>
      </c>
      <c r="G11" s="17">
        <f>IF(F11=0,"",D11/F11)</f>
        <v>0.93316611206863642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25691.933499999996</v>
      </c>
      <c r="C12" s="42">
        <f>IF(ISERROR(VLOOKUP("Celkem",CaseMix!A:D,3,0)),0,VLOOKUP("Celkem",CaseMix!A:D,3,0)*29.5)</f>
        <v>24779.026500000004</v>
      </c>
      <c r="D12" s="43">
        <f>IF(ISERROR(VLOOKUP("Celkem",CaseMix!A:D,4,0)),0,VLOOKUP("Celkem",CaseMix!A:D,4,0)*29.5)</f>
        <v>21391.364500000003</v>
      </c>
      <c r="E12" s="15"/>
      <c r="F12" s="20">
        <f>B12*0.95</f>
        <v>24407.336824999995</v>
      </c>
      <c r="G12" s="21">
        <f>IF(F12=0,"",D12/F12)</f>
        <v>0.8764317325309009</v>
      </c>
    </row>
    <row r="13" spans="1:7" ht="14.4" customHeight="1" thickBot="1" x14ac:dyDescent="0.35">
      <c r="A13" s="5" t="s">
        <v>139</v>
      </c>
      <c r="B13" s="10">
        <f>SUM(B11:B12)</f>
        <v>25807.890499999994</v>
      </c>
      <c r="C13" s="46">
        <f>SUM(C11:C12)</f>
        <v>24900.693500000005</v>
      </c>
      <c r="D13" s="47">
        <f>SUM(D11:D12)</f>
        <v>21497.407500000005</v>
      </c>
      <c r="E13" s="15"/>
      <c r="F13" s="10">
        <f>SUM(F11:F12)</f>
        <v>24520.974684999994</v>
      </c>
      <c r="G13" s="11">
        <f>IF(F13=0,"",D13/F13)</f>
        <v>0.87669465737634111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1.3372841208506467</v>
      </c>
      <c r="C15" s="48">
        <f>IF(C9=0,"",C13/C9)</f>
        <v>1.1768725022158748</v>
      </c>
      <c r="D15" s="49">
        <f>IF(D9=0,"",D13/D9)</f>
        <v>1.0945896466522789</v>
      </c>
      <c r="E15" s="15"/>
      <c r="F15" s="12">
        <f>IF(F9=0,"",F13/F9)</f>
        <v>1.304792991273346</v>
      </c>
      <c r="G15" s="13">
        <f>IF(OR(F15=0,F15=""),"",D15/F15)</f>
        <v>0.83889908512159472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170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0.98500788862109323</v>
      </c>
      <c r="C4" s="303">
        <f t="shared" ref="C4:M4" si="0">(C10+C8)/C6</f>
        <v>0.90795297980336809</v>
      </c>
      <c r="D4" s="303">
        <f t="shared" si="0"/>
        <v>0.93287402900674421</v>
      </c>
      <c r="E4" s="303">
        <f t="shared" si="0"/>
        <v>0.98014368753023606</v>
      </c>
      <c r="F4" s="303">
        <f t="shared" si="0"/>
        <v>1.0695719792425067</v>
      </c>
      <c r="G4" s="303">
        <f t="shared" si="0"/>
        <v>1.1081745035753254</v>
      </c>
      <c r="H4" s="303">
        <f t="shared" si="0"/>
        <v>1.1200193843346478</v>
      </c>
      <c r="I4" s="303">
        <f t="shared" si="0"/>
        <v>1.0945896466522786</v>
      </c>
      <c r="J4" s="303">
        <f t="shared" si="0"/>
        <v>5.3994217628310576E-3</v>
      </c>
      <c r="K4" s="303">
        <f t="shared" si="0"/>
        <v>5.3994217628310576E-3</v>
      </c>
      <c r="L4" s="303">
        <f t="shared" si="0"/>
        <v>5.3994217628310576E-3</v>
      </c>
      <c r="M4" s="303">
        <f t="shared" si="0"/>
        <v>5.3994217628310576E-3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2311.52565</v>
      </c>
      <c r="C5" s="303">
        <f>IF(ISERROR(VLOOKUP($A5,'Man Tab'!$A:$Q,COLUMN()+2,0)),0,VLOOKUP($A5,'Man Tab'!$A:$Q,COLUMN()+2,0))</f>
        <v>2332.2363</v>
      </c>
      <c r="D5" s="303">
        <f>IF(ISERROR(VLOOKUP($A5,'Man Tab'!$A:$Q,COLUMN()+2,0)),0,VLOOKUP($A5,'Man Tab'!$A:$Q,COLUMN()+2,0))</f>
        <v>2323.7259399999998</v>
      </c>
      <c r="E5" s="303">
        <f>IF(ISERROR(VLOOKUP($A5,'Man Tab'!$A:$Q,COLUMN()+2,0)),0,VLOOKUP($A5,'Man Tab'!$A:$Q,COLUMN()+2,0))</f>
        <v>2432.4175700000001</v>
      </c>
      <c r="F5" s="303">
        <f>IF(ISERROR(VLOOKUP($A5,'Man Tab'!$A:$Q,COLUMN()+2,0)),0,VLOOKUP($A5,'Man Tab'!$A:$Q,COLUMN()+2,0))</f>
        <v>2421.9922200000001</v>
      </c>
      <c r="G5" s="303">
        <f>IF(ISERROR(VLOOKUP($A5,'Man Tab'!$A:$Q,COLUMN()+2,0)),0,VLOOKUP($A5,'Man Tab'!$A:$Q,COLUMN()+2,0))</f>
        <v>2348.49737</v>
      </c>
      <c r="H5" s="303">
        <f>IF(ISERROR(VLOOKUP($A5,'Man Tab'!$A:$Q,COLUMN()+2,0)),0,VLOOKUP($A5,'Man Tab'!$A:$Q,COLUMN()+2,0))</f>
        <v>2998.0662900000002</v>
      </c>
      <c r="I5" s="303">
        <f>IF(ISERROR(VLOOKUP($A5,'Man Tab'!$A:$Q,COLUMN()+2,0)),0,VLOOKUP($A5,'Man Tab'!$A:$Q,COLUMN()+2,0))</f>
        <v>2471.2342899999999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2311.52565</v>
      </c>
      <c r="C6" s="305">
        <f t="shared" ref="C6:M6" si="1">C5+B6</f>
        <v>4643.7619500000001</v>
      </c>
      <c r="D6" s="305">
        <f t="shared" si="1"/>
        <v>6967.4878900000003</v>
      </c>
      <c r="E6" s="305">
        <f t="shared" si="1"/>
        <v>9399.9054599999999</v>
      </c>
      <c r="F6" s="305">
        <f t="shared" si="1"/>
        <v>11821.89768</v>
      </c>
      <c r="G6" s="305">
        <f t="shared" si="1"/>
        <v>14170.395049999999</v>
      </c>
      <c r="H6" s="305">
        <f t="shared" si="1"/>
        <v>17168.461339999998</v>
      </c>
      <c r="I6" s="305">
        <f t="shared" si="1"/>
        <v>19639.695629999998</v>
      </c>
      <c r="J6" s="305">
        <f t="shared" si="1"/>
        <v>19639.695629999998</v>
      </c>
      <c r="K6" s="305">
        <f t="shared" si="1"/>
        <v>19639.695629999998</v>
      </c>
      <c r="L6" s="305">
        <f t="shared" si="1"/>
        <v>19639.695629999998</v>
      </c>
      <c r="M6" s="305">
        <f t="shared" si="1"/>
        <v>19639.695629999998</v>
      </c>
    </row>
    <row r="7" spans="1:13" ht="14.4" customHeight="1" x14ac:dyDescent="0.3">
      <c r="A7" s="304" t="s">
        <v>168</v>
      </c>
      <c r="B7" s="304">
        <v>76.823999999999998</v>
      </c>
      <c r="C7" s="304">
        <v>142.16499999999999</v>
      </c>
      <c r="D7" s="304">
        <v>218.69499999999999</v>
      </c>
      <c r="E7" s="304">
        <v>310.02</v>
      </c>
      <c r="F7" s="304">
        <v>425.89100000000002</v>
      </c>
      <c r="G7" s="304">
        <v>529.25699999999995</v>
      </c>
      <c r="H7" s="304">
        <v>648.48500000000001</v>
      </c>
      <c r="I7" s="304">
        <v>725.13099999999997</v>
      </c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2266.308</v>
      </c>
      <c r="C8" s="305">
        <f t="shared" ref="C8:M8" si="2">C7*29.5</f>
        <v>4193.8674999999994</v>
      </c>
      <c r="D8" s="305">
        <f t="shared" si="2"/>
        <v>6451.5024999999996</v>
      </c>
      <c r="E8" s="305">
        <f t="shared" si="2"/>
        <v>9145.59</v>
      </c>
      <c r="F8" s="305">
        <f t="shared" si="2"/>
        <v>12563.7845</v>
      </c>
      <c r="G8" s="305">
        <f t="shared" si="2"/>
        <v>15613.081499999998</v>
      </c>
      <c r="H8" s="305">
        <f t="shared" si="2"/>
        <v>19130.307499999999</v>
      </c>
      <c r="I8" s="305">
        <f t="shared" si="2"/>
        <v>21391.3645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10563</v>
      </c>
      <c r="C9" s="304">
        <v>11887</v>
      </c>
      <c r="D9" s="304">
        <v>25836</v>
      </c>
      <c r="E9" s="304">
        <v>19382</v>
      </c>
      <c r="F9" s="304">
        <v>12918</v>
      </c>
      <c r="G9" s="304">
        <v>9603</v>
      </c>
      <c r="H9" s="304">
        <v>8513</v>
      </c>
      <c r="I9" s="304">
        <v>7341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10.563000000000001</v>
      </c>
      <c r="C10" s="305">
        <f t="shared" ref="C10:M10" si="3">C9/1000+B10</f>
        <v>22.450000000000003</v>
      </c>
      <c r="D10" s="305">
        <f t="shared" si="3"/>
        <v>48.286000000000001</v>
      </c>
      <c r="E10" s="305">
        <f t="shared" si="3"/>
        <v>67.668000000000006</v>
      </c>
      <c r="F10" s="305">
        <f t="shared" si="3"/>
        <v>80.586000000000013</v>
      </c>
      <c r="G10" s="305">
        <f t="shared" si="3"/>
        <v>90.189000000000007</v>
      </c>
      <c r="H10" s="305">
        <f t="shared" si="3"/>
        <v>98.702000000000012</v>
      </c>
      <c r="I10" s="305">
        <f t="shared" si="3"/>
        <v>106.04300000000001</v>
      </c>
      <c r="J10" s="305">
        <f t="shared" si="3"/>
        <v>106.04300000000001</v>
      </c>
      <c r="K10" s="305">
        <f t="shared" si="3"/>
        <v>106.04300000000001</v>
      </c>
      <c r="L10" s="305">
        <f t="shared" si="3"/>
        <v>106.04300000000001</v>
      </c>
      <c r="M10" s="305">
        <f t="shared" si="3"/>
        <v>106.04300000000001</v>
      </c>
    </row>
    <row r="11" spans="1:13" ht="14.4" customHeight="1" x14ac:dyDescent="0.3">
      <c r="A11" s="300"/>
      <c r="B11" s="300" t="s">
        <v>154</v>
      </c>
      <c r="C11" s="300">
        <f>COUNTIF(B7:M7,"&lt;&gt;")</f>
        <v>8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1.304792991273346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1.304792991273346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07" t="s">
        <v>6</v>
      </c>
      <c r="Q4" s="408"/>
    </row>
    <row r="5" spans="1:17" ht="14.4" customHeight="1" thickBot="1" x14ac:dyDescent="0.35">
      <c r="A5" s="154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264" t="s">
        <v>246</v>
      </c>
    </row>
    <row r="7" spans="1:17" ht="14.4" customHeight="1" x14ac:dyDescent="0.3">
      <c r="A7" s="25" t="s">
        <v>52</v>
      </c>
      <c r="B7" s="76">
        <v>2666.6600247514798</v>
      </c>
      <c r="C7" s="77">
        <v>222.22166872929</v>
      </c>
      <c r="D7" s="77">
        <v>225.76284000000001</v>
      </c>
      <c r="E7" s="77">
        <v>251.89376999999999</v>
      </c>
      <c r="F7" s="77">
        <v>207.33296000000001</v>
      </c>
      <c r="G7" s="77">
        <v>285.484209999999</v>
      </c>
      <c r="H7" s="77">
        <v>260.78185999999999</v>
      </c>
      <c r="I7" s="77">
        <v>141.0453</v>
      </c>
      <c r="J7" s="77">
        <v>189.59407999999999</v>
      </c>
      <c r="K7" s="77">
        <v>146.58968999999999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1708.48471</v>
      </c>
      <c r="Q7" s="265">
        <v>0.96102504301699998</v>
      </c>
    </row>
    <row r="8" spans="1:17" ht="14.4" customHeight="1" x14ac:dyDescent="0.3">
      <c r="A8" s="25" t="s">
        <v>53</v>
      </c>
      <c r="B8" s="76">
        <v>70</v>
      </c>
      <c r="C8" s="77">
        <v>5.833333333333</v>
      </c>
      <c r="D8" s="77">
        <v>6.44</v>
      </c>
      <c r="E8" s="77">
        <v>6.44</v>
      </c>
      <c r="F8" s="77">
        <v>3.22</v>
      </c>
      <c r="G8" s="77">
        <v>8.0499999999990006</v>
      </c>
      <c r="H8" s="77">
        <v>3.22</v>
      </c>
      <c r="I8" s="77">
        <v>10.541</v>
      </c>
      <c r="J8" s="77">
        <v>3.6259999999999999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41.536999999999999</v>
      </c>
      <c r="Q8" s="265">
        <v>0.89007857142799995</v>
      </c>
    </row>
    <row r="9" spans="1:17" ht="14.4" customHeight="1" x14ac:dyDescent="0.3">
      <c r="A9" s="25" t="s">
        <v>54</v>
      </c>
      <c r="B9" s="76">
        <v>698.66566303203604</v>
      </c>
      <c r="C9" s="77">
        <v>58.222138586002998</v>
      </c>
      <c r="D9" s="77">
        <v>45.565460000000002</v>
      </c>
      <c r="E9" s="77">
        <v>48.86985</v>
      </c>
      <c r="F9" s="77">
        <v>58.515000000000001</v>
      </c>
      <c r="G9" s="77">
        <v>60.205649999998997</v>
      </c>
      <c r="H9" s="77">
        <v>50.398519999999998</v>
      </c>
      <c r="I9" s="77">
        <v>60.8262</v>
      </c>
      <c r="J9" s="77">
        <v>69.294200000000004</v>
      </c>
      <c r="K9" s="77">
        <v>56.799610000000001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450.47449</v>
      </c>
      <c r="Q9" s="265">
        <v>0.96714604817899996</v>
      </c>
    </row>
    <row r="10" spans="1:17" ht="14.4" customHeight="1" x14ac:dyDescent="0.3">
      <c r="A10" s="25" t="s">
        <v>55</v>
      </c>
      <c r="B10" s="76">
        <v>869.04724194019104</v>
      </c>
      <c r="C10" s="77">
        <v>72.420603495015001</v>
      </c>
      <c r="D10" s="77">
        <v>78.836820000000003</v>
      </c>
      <c r="E10" s="77">
        <v>64.893640000000005</v>
      </c>
      <c r="F10" s="77">
        <v>79.990449999999996</v>
      </c>
      <c r="G10" s="77">
        <v>73.168849999998997</v>
      </c>
      <c r="H10" s="77">
        <v>79.640820000000005</v>
      </c>
      <c r="I10" s="77">
        <v>82.262640000000005</v>
      </c>
      <c r="J10" s="77">
        <v>78.724410000000006</v>
      </c>
      <c r="K10" s="77">
        <v>59.133000000000003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596.65062999999998</v>
      </c>
      <c r="Q10" s="265">
        <v>1.0298357808509999</v>
      </c>
    </row>
    <row r="11" spans="1:17" ht="14.4" customHeight="1" x14ac:dyDescent="0.3">
      <c r="A11" s="25" t="s">
        <v>56</v>
      </c>
      <c r="B11" s="76">
        <v>312.12865197041202</v>
      </c>
      <c r="C11" s="77">
        <v>26.010720997534001</v>
      </c>
      <c r="D11" s="77">
        <v>40.859319999999997</v>
      </c>
      <c r="E11" s="77">
        <v>33.979529999999997</v>
      </c>
      <c r="F11" s="77">
        <v>24.596119999999999</v>
      </c>
      <c r="G11" s="77">
        <v>22.93439</v>
      </c>
      <c r="H11" s="77">
        <v>26.73423</v>
      </c>
      <c r="I11" s="77">
        <v>28.798950000000001</v>
      </c>
      <c r="J11" s="77">
        <v>24.896360000000001</v>
      </c>
      <c r="K11" s="77">
        <v>27.70091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230.49981</v>
      </c>
      <c r="Q11" s="265">
        <v>1.107715401381</v>
      </c>
    </row>
    <row r="12" spans="1:17" ht="14.4" customHeight="1" x14ac:dyDescent="0.3">
      <c r="A12" s="25" t="s">
        <v>57</v>
      </c>
      <c r="B12" s="76">
        <v>24.511956895849998</v>
      </c>
      <c r="C12" s="77">
        <v>2.042663074654</v>
      </c>
      <c r="D12" s="77">
        <v>0.31824000000000002</v>
      </c>
      <c r="E12" s="77">
        <v>0.14691000000000001</v>
      </c>
      <c r="F12" s="77">
        <v>16.520510000000002</v>
      </c>
      <c r="G12" s="77">
        <v>0.65267999999899995</v>
      </c>
      <c r="H12" s="77">
        <v>0.29053000000000001</v>
      </c>
      <c r="I12" s="77">
        <v>5.7833199999999998</v>
      </c>
      <c r="J12" s="77">
        <v>0.57616000000000001</v>
      </c>
      <c r="K12" s="77">
        <v>0.41072999999999998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24.699079999999999</v>
      </c>
      <c r="Q12" s="265">
        <v>1.511450928108</v>
      </c>
    </row>
    <row r="13" spans="1:17" ht="14.4" customHeight="1" x14ac:dyDescent="0.3">
      <c r="A13" s="25" t="s">
        <v>58</v>
      </c>
      <c r="B13" s="76">
        <v>278.14420887857699</v>
      </c>
      <c r="C13" s="77">
        <v>23.178684073214001</v>
      </c>
      <c r="D13" s="77">
        <v>25.882570000000001</v>
      </c>
      <c r="E13" s="77">
        <v>20.592680000000001</v>
      </c>
      <c r="F13" s="77">
        <v>25.83642</v>
      </c>
      <c r="G13" s="77">
        <v>26.758649999999999</v>
      </c>
      <c r="H13" s="77">
        <v>21.307410000000001</v>
      </c>
      <c r="I13" s="77">
        <v>41.082120000000003</v>
      </c>
      <c r="J13" s="77">
        <v>2.88605</v>
      </c>
      <c r="K13" s="77">
        <v>13.56582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177.91172</v>
      </c>
      <c r="Q13" s="265">
        <v>0.95945761760000003</v>
      </c>
    </row>
    <row r="14" spans="1:17" ht="14.4" customHeight="1" x14ac:dyDescent="0.3">
      <c r="A14" s="25" t="s">
        <v>59</v>
      </c>
      <c r="B14" s="76">
        <v>1019.90019644841</v>
      </c>
      <c r="C14" s="77">
        <v>84.991683037366997</v>
      </c>
      <c r="D14" s="77">
        <v>120.298</v>
      </c>
      <c r="E14" s="77">
        <v>100.161</v>
      </c>
      <c r="F14" s="77">
        <v>105.797</v>
      </c>
      <c r="G14" s="77">
        <v>75.393999999998996</v>
      </c>
      <c r="H14" s="77">
        <v>61.05</v>
      </c>
      <c r="I14" s="77">
        <v>64.275999999999996</v>
      </c>
      <c r="J14" s="77">
        <v>63.145000000000003</v>
      </c>
      <c r="K14" s="77">
        <v>59.125999999999998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649.24699999999996</v>
      </c>
      <c r="Q14" s="265">
        <v>0.954868430647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265" t="s">
        <v>246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265" t="s">
        <v>246</v>
      </c>
    </row>
    <row r="17" spans="1:17" ht="14.4" customHeight="1" x14ac:dyDescent="0.3">
      <c r="A17" s="25" t="s">
        <v>62</v>
      </c>
      <c r="B17" s="76">
        <v>314.34930613200498</v>
      </c>
      <c r="C17" s="77">
        <v>26.195775511000001</v>
      </c>
      <c r="D17" s="77">
        <v>0.28238000000000002</v>
      </c>
      <c r="E17" s="77">
        <v>15.026439999999999</v>
      </c>
      <c r="F17" s="77">
        <v>10.998670000000001</v>
      </c>
      <c r="G17" s="77">
        <v>17.545290000000001</v>
      </c>
      <c r="H17" s="77">
        <v>20.896190000000001</v>
      </c>
      <c r="I17" s="77">
        <v>22.207339999999999</v>
      </c>
      <c r="J17" s="77">
        <v>30.37106</v>
      </c>
      <c r="K17" s="77">
        <v>4.8110400000000002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122.13840999999999</v>
      </c>
      <c r="Q17" s="265">
        <v>0.58281539493199996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4.9406564584124654E-324</v>
      </c>
      <c r="G18" s="77">
        <v>4.9406564584124654E-324</v>
      </c>
      <c r="H18" s="77">
        <v>2.2109999999999999</v>
      </c>
      <c r="I18" s="77">
        <v>3.0350000000000001</v>
      </c>
      <c r="J18" s="77">
        <v>0.02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5.266</v>
      </c>
      <c r="Q18" s="265" t="s">
        <v>246</v>
      </c>
    </row>
    <row r="19" spans="1:17" ht="14.4" customHeight="1" x14ac:dyDescent="0.3">
      <c r="A19" s="25" t="s">
        <v>64</v>
      </c>
      <c r="B19" s="76">
        <v>1135.07406631871</v>
      </c>
      <c r="C19" s="77">
        <v>94.589505526558995</v>
      </c>
      <c r="D19" s="77">
        <v>98.008830000000003</v>
      </c>
      <c r="E19" s="77">
        <v>81.219930000000005</v>
      </c>
      <c r="F19" s="77">
        <v>84.643219999999999</v>
      </c>
      <c r="G19" s="77">
        <v>121.46156000000001</v>
      </c>
      <c r="H19" s="77">
        <v>96.318780000000004</v>
      </c>
      <c r="I19" s="77">
        <v>94.296289999999999</v>
      </c>
      <c r="J19" s="77">
        <v>89.634050000000002</v>
      </c>
      <c r="K19" s="77">
        <v>79.76728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745.34993999999995</v>
      </c>
      <c r="Q19" s="265">
        <v>0.98497969707400002</v>
      </c>
    </row>
    <row r="20" spans="1:17" ht="14.4" customHeight="1" x14ac:dyDescent="0.3">
      <c r="A20" s="25" t="s">
        <v>65</v>
      </c>
      <c r="B20" s="76">
        <v>20387.998874593901</v>
      </c>
      <c r="C20" s="77">
        <v>1698.9999062161601</v>
      </c>
      <c r="D20" s="77">
        <v>1629.8879899999999</v>
      </c>
      <c r="E20" s="77">
        <v>1670.86655</v>
      </c>
      <c r="F20" s="77">
        <v>1666.45759</v>
      </c>
      <c r="G20" s="77">
        <v>1701.96829</v>
      </c>
      <c r="H20" s="77">
        <v>1725.04988</v>
      </c>
      <c r="I20" s="77">
        <v>1752.20021</v>
      </c>
      <c r="J20" s="77">
        <v>2375.49082</v>
      </c>
      <c r="K20" s="77">
        <v>1979.9378099999999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14501.85914</v>
      </c>
      <c r="Q20" s="265">
        <v>1.066940843179</v>
      </c>
    </row>
    <row r="21" spans="1:17" ht="14.4" customHeight="1" x14ac:dyDescent="0.3">
      <c r="A21" s="26" t="s">
        <v>66</v>
      </c>
      <c r="B21" s="76">
        <v>457.99999999997499</v>
      </c>
      <c r="C21" s="77">
        <v>38.166666666664</v>
      </c>
      <c r="D21" s="77">
        <v>38.149000000000001</v>
      </c>
      <c r="E21" s="77">
        <v>38.146000000000001</v>
      </c>
      <c r="F21" s="77">
        <v>38.146000000000001</v>
      </c>
      <c r="G21" s="77">
        <v>38.143999999998996</v>
      </c>
      <c r="H21" s="77">
        <v>38.143999999999998</v>
      </c>
      <c r="I21" s="77">
        <v>38.143000000000001</v>
      </c>
      <c r="J21" s="77">
        <v>38.143000000000001</v>
      </c>
      <c r="K21" s="77">
        <v>38.142000000000003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305.15699999999998</v>
      </c>
      <c r="Q21" s="265">
        <v>0.99942248908300002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32.548999999999999</v>
      </c>
      <c r="I22" s="77">
        <v>4.9406564584124654E-324</v>
      </c>
      <c r="J22" s="77">
        <v>31.664999999999999</v>
      </c>
      <c r="K22" s="77">
        <v>5.25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69.463999999999999</v>
      </c>
      <c r="Q22" s="265" t="s">
        <v>246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265" t="s">
        <v>246</v>
      </c>
    </row>
    <row r="24" spans="1:17" ht="14.4" customHeight="1" x14ac:dyDescent="0.3">
      <c r="A24" s="26" t="s">
        <v>69</v>
      </c>
      <c r="B24" s="76">
        <v>1.09139364212751E-11</v>
      </c>
      <c r="C24" s="77">
        <v>4.5474735088646402E-13</v>
      </c>
      <c r="D24" s="77">
        <v>1.2342</v>
      </c>
      <c r="E24" s="77">
        <v>-4.5474735088646402E-13</v>
      </c>
      <c r="F24" s="77">
        <v>1.6719999999999999</v>
      </c>
      <c r="G24" s="77">
        <v>0.65</v>
      </c>
      <c r="H24" s="77">
        <v>3.4</v>
      </c>
      <c r="I24" s="77">
        <v>4</v>
      </c>
      <c r="J24" s="77">
        <v>1E-4</v>
      </c>
      <c r="K24" s="77">
        <v>4.0000000000000002E-4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10.956700000001</v>
      </c>
      <c r="Q24" s="265"/>
    </row>
    <row r="25" spans="1:17" ht="14.4" customHeight="1" x14ac:dyDescent="0.3">
      <c r="A25" s="27" t="s">
        <v>70</v>
      </c>
      <c r="B25" s="79">
        <v>28234.480190961502</v>
      </c>
      <c r="C25" s="80">
        <v>2352.8733492468</v>
      </c>
      <c r="D25" s="80">
        <v>2311.52565</v>
      </c>
      <c r="E25" s="80">
        <v>2332.2363</v>
      </c>
      <c r="F25" s="80">
        <v>2323.7259399999998</v>
      </c>
      <c r="G25" s="80">
        <v>2432.4175700000001</v>
      </c>
      <c r="H25" s="80">
        <v>2421.9922200000001</v>
      </c>
      <c r="I25" s="80">
        <v>2348.49737</v>
      </c>
      <c r="J25" s="80">
        <v>2998.0662900000002</v>
      </c>
      <c r="K25" s="80">
        <v>2471.2342899999999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19639.695629999998</v>
      </c>
      <c r="Q25" s="266">
        <v>1.043388907667</v>
      </c>
    </row>
    <row r="26" spans="1:17" ht="14.4" customHeight="1" x14ac:dyDescent="0.3">
      <c r="A26" s="25" t="s">
        <v>71</v>
      </c>
      <c r="B26" s="76">
        <v>4932.3596660015401</v>
      </c>
      <c r="C26" s="77">
        <v>411.02997216679501</v>
      </c>
      <c r="D26" s="77">
        <v>399.08177000000001</v>
      </c>
      <c r="E26" s="77">
        <v>373.82191</v>
      </c>
      <c r="F26" s="77">
        <v>373.12079</v>
      </c>
      <c r="G26" s="77">
        <v>388.55799999999999</v>
      </c>
      <c r="H26" s="77">
        <v>399.35226999999998</v>
      </c>
      <c r="I26" s="77">
        <v>507.3974</v>
      </c>
      <c r="J26" s="77">
        <v>458.49229000000003</v>
      </c>
      <c r="K26" s="77">
        <v>358.94900000000001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3258.7734300000002</v>
      </c>
      <c r="Q26" s="265">
        <v>0.99103886902100002</v>
      </c>
    </row>
    <row r="27" spans="1:17" ht="14.4" customHeight="1" x14ac:dyDescent="0.3">
      <c r="A27" s="28" t="s">
        <v>72</v>
      </c>
      <c r="B27" s="79">
        <v>33166.839856963103</v>
      </c>
      <c r="C27" s="80">
        <v>2763.9033214135902</v>
      </c>
      <c r="D27" s="80">
        <v>2710.6074199999998</v>
      </c>
      <c r="E27" s="80">
        <v>2706.0582100000001</v>
      </c>
      <c r="F27" s="80">
        <v>2696.8467300000002</v>
      </c>
      <c r="G27" s="80">
        <v>2820.9755700000001</v>
      </c>
      <c r="H27" s="80">
        <v>2821.34449</v>
      </c>
      <c r="I27" s="80">
        <v>2855.8947699999999</v>
      </c>
      <c r="J27" s="80">
        <v>3456.5585799999999</v>
      </c>
      <c r="K27" s="80">
        <v>2830.1832899999999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22898.469059999999</v>
      </c>
      <c r="Q27" s="266">
        <v>1.0356037457330001</v>
      </c>
    </row>
    <row r="28" spans="1:17" ht="14.4" customHeight="1" x14ac:dyDescent="0.3">
      <c r="A28" s="26" t="s">
        <v>73</v>
      </c>
      <c r="B28" s="76">
        <v>1.2351641146031164E-322</v>
      </c>
      <c r="C28" s="77">
        <v>0</v>
      </c>
      <c r="D28" s="77">
        <v>1.2351641146031164E-322</v>
      </c>
      <c r="E28" s="77">
        <v>1.2351641146031164E-322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9.8813129168249309E-322</v>
      </c>
      <c r="Q28" s="265">
        <v>12.5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265" t="s">
        <v>246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265">
        <v>0</v>
      </c>
    </row>
    <row r="31" spans="1:17" ht="14.4" customHeight="1" thickBot="1" x14ac:dyDescent="0.35">
      <c r="A31" s="29" t="s">
        <v>76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0.47199999999999998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0.47199999999999998</v>
      </c>
      <c r="Q31" s="267" t="s">
        <v>246</v>
      </c>
    </row>
    <row r="32" spans="1:17" ht="14.4" customHeight="1" x14ac:dyDescent="0.3">
      <c r="A32" s="409" t="s">
        <v>77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79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80</v>
      </c>
      <c r="C3" s="406"/>
      <c r="D3" s="406"/>
      <c r="E3" s="406"/>
      <c r="F3" s="413" t="s">
        <v>81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166</v>
      </c>
      <c r="G4" s="417" t="s">
        <v>82</v>
      </c>
      <c r="H4" s="63" t="s">
        <v>226</v>
      </c>
      <c r="I4" s="415" t="s">
        <v>83</v>
      </c>
      <c r="J4" s="417" t="s">
        <v>84</v>
      </c>
      <c r="K4" s="418" t="s">
        <v>85</v>
      </c>
    </row>
    <row r="5" spans="1:11" ht="42" thickBot="1" x14ac:dyDescent="0.35">
      <c r="A5" s="154"/>
      <c r="B5" s="34" t="s">
        <v>167</v>
      </c>
      <c r="C5" s="35" t="s">
        <v>86</v>
      </c>
      <c r="D5" s="36" t="s">
        <v>87</v>
      </c>
      <c r="E5" s="36" t="s">
        <v>88</v>
      </c>
      <c r="F5" s="416"/>
      <c r="G5" s="416"/>
      <c r="H5" s="35" t="s">
        <v>89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30994.875843762598</v>
      </c>
      <c r="C6" s="522">
        <v>32010.488829999998</v>
      </c>
      <c r="D6" s="523">
        <v>1015.6129862374</v>
      </c>
      <c r="E6" s="524">
        <v>1.0327671254869999</v>
      </c>
      <c r="F6" s="522">
        <v>28234.480190961502</v>
      </c>
      <c r="G6" s="523">
        <v>18822.9867939744</v>
      </c>
      <c r="H6" s="525">
        <v>2471.2342899999999</v>
      </c>
      <c r="I6" s="522">
        <v>19639.695629999998</v>
      </c>
      <c r="J6" s="523">
        <v>816.70883602563799</v>
      </c>
      <c r="K6" s="526">
        <v>0.69559260511099996</v>
      </c>
    </row>
    <row r="7" spans="1:11" ht="14.4" customHeight="1" thickBot="1" x14ac:dyDescent="0.35">
      <c r="A7" s="541" t="s">
        <v>249</v>
      </c>
      <c r="B7" s="522">
        <v>6492.0081691086598</v>
      </c>
      <c r="C7" s="522">
        <v>6425.88706</v>
      </c>
      <c r="D7" s="523">
        <v>-66.121109108659994</v>
      </c>
      <c r="E7" s="524">
        <v>0.98981499909000004</v>
      </c>
      <c r="F7" s="522">
        <v>5939.0579439169596</v>
      </c>
      <c r="G7" s="523">
        <v>3959.3719626113002</v>
      </c>
      <c r="H7" s="525">
        <v>363.32616000000002</v>
      </c>
      <c r="I7" s="522">
        <v>3879.97694</v>
      </c>
      <c r="J7" s="523">
        <v>-79.395022611303006</v>
      </c>
      <c r="K7" s="526">
        <v>0.65329838109600002</v>
      </c>
    </row>
    <row r="8" spans="1:11" ht="14.4" customHeight="1" thickBot="1" x14ac:dyDescent="0.35">
      <c r="A8" s="542" t="s">
        <v>250</v>
      </c>
      <c r="B8" s="522">
        <v>5420.7355236112298</v>
      </c>
      <c r="C8" s="522">
        <v>5389.2690599999996</v>
      </c>
      <c r="D8" s="523">
        <v>-31.466463611222999</v>
      </c>
      <c r="E8" s="524">
        <v>0.994195167155</v>
      </c>
      <c r="F8" s="522">
        <v>4919.15774746855</v>
      </c>
      <c r="G8" s="523">
        <v>3279.43849831237</v>
      </c>
      <c r="H8" s="525">
        <v>304.20015999999998</v>
      </c>
      <c r="I8" s="522">
        <v>3230.7299400000002</v>
      </c>
      <c r="J8" s="523">
        <v>-48.708558312365</v>
      </c>
      <c r="K8" s="526">
        <v>0.65676485810200003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4.0000000000000002E-4</v>
      </c>
      <c r="I9" s="527">
        <v>5.0000000000000001E-4</v>
      </c>
      <c r="J9" s="528">
        <v>5.0000000000000001E-4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4.0000000000000002E-4</v>
      </c>
      <c r="I10" s="522">
        <v>5.0000000000000001E-4</v>
      </c>
      <c r="J10" s="523">
        <v>5.0000000000000001E-4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2800.1935513970998</v>
      </c>
      <c r="C11" s="527">
        <v>2726.1327500000002</v>
      </c>
      <c r="D11" s="528">
        <v>-74.060801397098999</v>
      </c>
      <c r="E11" s="529">
        <v>0.97355154204899996</v>
      </c>
      <c r="F11" s="527">
        <v>2666.6600247514798</v>
      </c>
      <c r="G11" s="528">
        <v>1777.77334983432</v>
      </c>
      <c r="H11" s="530">
        <v>146.58968999999999</v>
      </c>
      <c r="I11" s="527">
        <v>1708.48471</v>
      </c>
      <c r="J11" s="528">
        <v>-69.288639834319</v>
      </c>
      <c r="K11" s="533">
        <v>0.64068336201099996</v>
      </c>
    </row>
    <row r="12" spans="1:11" ht="14.4" customHeight="1" thickBot="1" x14ac:dyDescent="0.35">
      <c r="A12" s="544" t="s">
        <v>255</v>
      </c>
      <c r="B12" s="522">
        <v>2122.3044722135901</v>
      </c>
      <c r="C12" s="522">
        <v>2055.1077</v>
      </c>
      <c r="D12" s="523">
        <v>-67.196772213586001</v>
      </c>
      <c r="E12" s="524">
        <v>0.96833782659599998</v>
      </c>
      <c r="F12" s="522">
        <v>1956.4422272587001</v>
      </c>
      <c r="G12" s="523">
        <v>1304.2948181724701</v>
      </c>
      <c r="H12" s="525">
        <v>76.028890000000004</v>
      </c>
      <c r="I12" s="522">
        <v>1196.47714</v>
      </c>
      <c r="J12" s="523">
        <v>-107.817678172469</v>
      </c>
      <c r="K12" s="526">
        <v>0.61155761377899998</v>
      </c>
    </row>
    <row r="13" spans="1:11" ht="14.4" customHeight="1" thickBot="1" x14ac:dyDescent="0.35">
      <c r="A13" s="544" t="s">
        <v>256</v>
      </c>
      <c r="B13" s="522">
        <v>127.022532351826</v>
      </c>
      <c r="C13" s="522">
        <v>125.40421000000001</v>
      </c>
      <c r="D13" s="523">
        <v>-1.6183223518250001</v>
      </c>
      <c r="E13" s="524">
        <v>0.98725956472499998</v>
      </c>
      <c r="F13" s="522">
        <v>153.83610708563401</v>
      </c>
      <c r="G13" s="523">
        <v>102.55740472375599</v>
      </c>
      <c r="H13" s="525">
        <v>10.22588</v>
      </c>
      <c r="I13" s="522">
        <v>124.16891</v>
      </c>
      <c r="J13" s="523">
        <v>21.611505276243999</v>
      </c>
      <c r="K13" s="526">
        <v>0.80715062511799995</v>
      </c>
    </row>
    <row r="14" spans="1:11" ht="14.4" customHeight="1" thickBot="1" x14ac:dyDescent="0.35">
      <c r="A14" s="544" t="s">
        <v>257</v>
      </c>
      <c r="B14" s="522">
        <v>433.86661387638799</v>
      </c>
      <c r="C14" s="522">
        <v>446.25063999999998</v>
      </c>
      <c r="D14" s="523">
        <v>12.384026123611999</v>
      </c>
      <c r="E14" s="524">
        <v>1.0285433949680001</v>
      </c>
      <c r="F14" s="522">
        <v>445.33876241141797</v>
      </c>
      <c r="G14" s="523">
        <v>296.89250827427901</v>
      </c>
      <c r="H14" s="525">
        <v>55.245570000000001</v>
      </c>
      <c r="I14" s="522">
        <v>318.16365999999999</v>
      </c>
      <c r="J14" s="523">
        <v>21.271151725721001</v>
      </c>
      <c r="K14" s="526">
        <v>0.71443064663199995</v>
      </c>
    </row>
    <row r="15" spans="1:11" ht="14.4" customHeight="1" thickBot="1" x14ac:dyDescent="0.35">
      <c r="A15" s="544" t="s">
        <v>258</v>
      </c>
      <c r="B15" s="522">
        <v>73.000015604583993</v>
      </c>
      <c r="C15" s="522">
        <v>64.358080000000001</v>
      </c>
      <c r="D15" s="523">
        <v>-8.6419356045840008</v>
      </c>
      <c r="E15" s="524">
        <v>0.88161734578999995</v>
      </c>
      <c r="F15" s="522">
        <v>72.147744008809994</v>
      </c>
      <c r="G15" s="523">
        <v>48.098496005873002</v>
      </c>
      <c r="H15" s="525">
        <v>0.72823000000000004</v>
      </c>
      <c r="I15" s="522">
        <v>45.362450000000003</v>
      </c>
      <c r="J15" s="523">
        <v>-2.7360460058729998</v>
      </c>
      <c r="K15" s="526">
        <v>0.62874384533000005</v>
      </c>
    </row>
    <row r="16" spans="1:11" ht="14.4" customHeight="1" thickBot="1" x14ac:dyDescent="0.35">
      <c r="A16" s="544" t="s">
        <v>259</v>
      </c>
      <c r="B16" s="522">
        <v>39.999957591555997</v>
      </c>
      <c r="C16" s="522">
        <v>35.012120000000003</v>
      </c>
      <c r="D16" s="523">
        <v>-4.9878375915559996</v>
      </c>
      <c r="E16" s="524">
        <v>0.87530392800599999</v>
      </c>
      <c r="F16" s="522">
        <v>38.895183986913999</v>
      </c>
      <c r="G16" s="523">
        <v>25.930122657942999</v>
      </c>
      <c r="H16" s="525">
        <v>4.3611199999999997</v>
      </c>
      <c r="I16" s="522">
        <v>24.312550000000002</v>
      </c>
      <c r="J16" s="523">
        <v>-1.6175726579430001</v>
      </c>
      <c r="K16" s="526">
        <v>0.62507867318900001</v>
      </c>
    </row>
    <row r="17" spans="1:11" ht="14.4" customHeight="1" thickBot="1" x14ac:dyDescent="0.35">
      <c r="A17" s="543" t="s">
        <v>260</v>
      </c>
      <c r="B17" s="527">
        <v>69.999955785221005</v>
      </c>
      <c r="C17" s="527">
        <v>79.777000000000001</v>
      </c>
      <c r="D17" s="528">
        <v>9.7770442147779999</v>
      </c>
      <c r="E17" s="529">
        <v>1.1396721484329999</v>
      </c>
      <c r="F17" s="527">
        <v>70</v>
      </c>
      <c r="G17" s="528">
        <v>46.666666666666003</v>
      </c>
      <c r="H17" s="530">
        <v>4.9406564584124654E-324</v>
      </c>
      <c r="I17" s="527">
        <v>41.536999999999999</v>
      </c>
      <c r="J17" s="528">
        <v>-5.129666666666</v>
      </c>
      <c r="K17" s="533">
        <v>0.59338571428499998</v>
      </c>
    </row>
    <row r="18" spans="1:11" ht="14.4" customHeight="1" thickBot="1" x14ac:dyDescent="0.35">
      <c r="A18" s="544" t="s">
        <v>261</v>
      </c>
      <c r="B18" s="522">
        <v>69.999955785221005</v>
      </c>
      <c r="C18" s="522">
        <v>77.159000000000006</v>
      </c>
      <c r="D18" s="523">
        <v>7.1590442147779996</v>
      </c>
      <c r="E18" s="524">
        <v>1.10227212481</v>
      </c>
      <c r="F18" s="522">
        <v>68.939393939393</v>
      </c>
      <c r="G18" s="523">
        <v>45.959595959596001</v>
      </c>
      <c r="H18" s="525">
        <v>4.9406564584124654E-324</v>
      </c>
      <c r="I18" s="522">
        <v>40.655999999999999</v>
      </c>
      <c r="J18" s="523">
        <v>-5.3035959595950004</v>
      </c>
      <c r="K18" s="526">
        <v>0.58973538461499997</v>
      </c>
    </row>
    <row r="19" spans="1:11" ht="14.4" customHeight="1" thickBot="1" x14ac:dyDescent="0.35">
      <c r="A19" s="544" t="s">
        <v>262</v>
      </c>
      <c r="B19" s="522">
        <v>4.9406564584124654E-324</v>
      </c>
      <c r="C19" s="522">
        <v>2.6179999999999999</v>
      </c>
      <c r="D19" s="523">
        <v>2.6179999999999999</v>
      </c>
      <c r="E19" s="534" t="s">
        <v>252</v>
      </c>
      <c r="F19" s="522">
        <v>1.0606060606059999</v>
      </c>
      <c r="G19" s="523">
        <v>0.70707070706999997</v>
      </c>
      <c r="H19" s="525">
        <v>4.9406564584124654E-324</v>
      </c>
      <c r="I19" s="522">
        <v>0.88100000000000001</v>
      </c>
      <c r="J19" s="523">
        <v>0.173929292929</v>
      </c>
      <c r="K19" s="526">
        <v>0.83065714285699999</v>
      </c>
    </row>
    <row r="20" spans="1:11" ht="14.4" customHeight="1" thickBot="1" x14ac:dyDescent="0.35">
      <c r="A20" s="543" t="s">
        <v>263</v>
      </c>
      <c r="B20" s="527">
        <v>707.35088740958201</v>
      </c>
      <c r="C20" s="527">
        <v>689.98694</v>
      </c>
      <c r="D20" s="528">
        <v>-17.363947409582</v>
      </c>
      <c r="E20" s="529">
        <v>0.97545214444600004</v>
      </c>
      <c r="F20" s="527">
        <v>698.66566303203604</v>
      </c>
      <c r="G20" s="528">
        <v>465.77710868802399</v>
      </c>
      <c r="H20" s="530">
        <v>56.799610000000001</v>
      </c>
      <c r="I20" s="527">
        <v>450.47449</v>
      </c>
      <c r="J20" s="528">
        <v>-15.302618688023999</v>
      </c>
      <c r="K20" s="533">
        <v>0.64476403211900002</v>
      </c>
    </row>
    <row r="21" spans="1:11" ht="14.4" customHeight="1" thickBot="1" x14ac:dyDescent="0.35">
      <c r="A21" s="544" t="s">
        <v>264</v>
      </c>
      <c r="B21" s="522">
        <v>19.337278835679999</v>
      </c>
      <c r="C21" s="522">
        <v>10.451280000000001</v>
      </c>
      <c r="D21" s="523">
        <v>-8.8859988356800006</v>
      </c>
      <c r="E21" s="524">
        <v>0.54047314975399996</v>
      </c>
      <c r="F21" s="522">
        <v>16.370278495316001</v>
      </c>
      <c r="G21" s="523">
        <v>10.913518996877</v>
      </c>
      <c r="H21" s="525">
        <v>0.15246000000000001</v>
      </c>
      <c r="I21" s="522">
        <v>6.0747900000000001</v>
      </c>
      <c r="J21" s="523">
        <v>-4.8387289968770002</v>
      </c>
      <c r="K21" s="526">
        <v>0.37108653965400001</v>
      </c>
    </row>
    <row r="22" spans="1:11" ht="14.4" customHeight="1" thickBot="1" x14ac:dyDescent="0.35">
      <c r="A22" s="544" t="s">
        <v>265</v>
      </c>
      <c r="B22" s="522">
        <v>4.9406564584124654E-324</v>
      </c>
      <c r="C22" s="522">
        <v>0.79315000000000002</v>
      </c>
      <c r="D22" s="523">
        <v>0.79315000000000002</v>
      </c>
      <c r="E22" s="534" t="s">
        <v>252</v>
      </c>
      <c r="F22" s="522">
        <v>1</v>
      </c>
      <c r="G22" s="523">
        <v>0.66666666666600005</v>
      </c>
      <c r="H22" s="525">
        <v>4.9406564584124654E-324</v>
      </c>
      <c r="I22" s="522">
        <v>0.23774999999999999</v>
      </c>
      <c r="J22" s="523">
        <v>-0.42891666666599998</v>
      </c>
      <c r="K22" s="526">
        <v>0.23774999999999999</v>
      </c>
    </row>
    <row r="23" spans="1:11" ht="14.4" customHeight="1" thickBot="1" x14ac:dyDescent="0.35">
      <c r="A23" s="544" t="s">
        <v>266</v>
      </c>
      <c r="B23" s="522">
        <v>242.57208539445301</v>
      </c>
      <c r="C23" s="522">
        <v>236.29837000000001</v>
      </c>
      <c r="D23" s="523">
        <v>-6.2737153944530002</v>
      </c>
      <c r="E23" s="524">
        <v>0.97413669679100001</v>
      </c>
      <c r="F23" s="522">
        <v>234.36341287002901</v>
      </c>
      <c r="G23" s="523">
        <v>156.24227524668601</v>
      </c>
      <c r="H23" s="525">
        <v>19.76595</v>
      </c>
      <c r="I23" s="522">
        <v>160.29309000000001</v>
      </c>
      <c r="J23" s="523">
        <v>4.0508147533140004</v>
      </c>
      <c r="K23" s="526">
        <v>0.68395099745700005</v>
      </c>
    </row>
    <row r="24" spans="1:11" ht="14.4" customHeight="1" thickBot="1" x14ac:dyDescent="0.35">
      <c r="A24" s="544" t="s">
        <v>267</v>
      </c>
      <c r="B24" s="522">
        <v>277.46665329341101</v>
      </c>
      <c r="C24" s="522">
        <v>296.65777000000003</v>
      </c>
      <c r="D24" s="523">
        <v>19.191116706589</v>
      </c>
      <c r="E24" s="524">
        <v>1.069165488821</v>
      </c>
      <c r="F24" s="522">
        <v>275.27534248056901</v>
      </c>
      <c r="G24" s="523">
        <v>183.51689498704599</v>
      </c>
      <c r="H24" s="525">
        <v>21.6922</v>
      </c>
      <c r="I24" s="522">
        <v>178.18493000000001</v>
      </c>
      <c r="J24" s="523">
        <v>-5.3319649870449997</v>
      </c>
      <c r="K24" s="526">
        <v>0.64729709676900005</v>
      </c>
    </row>
    <row r="25" spans="1:11" ht="14.4" customHeight="1" thickBot="1" x14ac:dyDescent="0.35">
      <c r="A25" s="544" t="s">
        <v>268</v>
      </c>
      <c r="B25" s="522">
        <v>46.866627178106</v>
      </c>
      <c r="C25" s="522">
        <v>40.015639999999998</v>
      </c>
      <c r="D25" s="523">
        <v>-6.8509871781060001</v>
      </c>
      <c r="E25" s="524">
        <v>0.85381949607600005</v>
      </c>
      <c r="F25" s="522">
        <v>45.138494198925997</v>
      </c>
      <c r="G25" s="523">
        <v>30.092329465950002</v>
      </c>
      <c r="H25" s="525">
        <v>4.9020000000000001</v>
      </c>
      <c r="I25" s="522">
        <v>34.423650000000002</v>
      </c>
      <c r="J25" s="523">
        <v>4.3313205340490004</v>
      </c>
      <c r="K25" s="526">
        <v>0.76262291445200003</v>
      </c>
    </row>
    <row r="26" spans="1:11" ht="14.4" customHeight="1" thickBot="1" x14ac:dyDescent="0.35">
      <c r="A26" s="544" t="s">
        <v>269</v>
      </c>
      <c r="B26" s="522">
        <v>4.9406564584124654E-324</v>
      </c>
      <c r="C26" s="522">
        <v>4.9406564584124654E-324</v>
      </c>
      <c r="D26" s="523">
        <v>0</v>
      </c>
      <c r="E26" s="524">
        <v>1</v>
      </c>
      <c r="F26" s="522">
        <v>4.9406564584124654E-324</v>
      </c>
      <c r="G26" s="523">
        <v>0</v>
      </c>
      <c r="H26" s="525">
        <v>4.9406564584124654E-324</v>
      </c>
      <c r="I26" s="522">
        <v>1.2554799999999999</v>
      </c>
      <c r="J26" s="523">
        <v>1.2554799999999999</v>
      </c>
      <c r="K26" s="532" t="s">
        <v>252</v>
      </c>
    </row>
    <row r="27" spans="1:11" ht="14.4" customHeight="1" thickBot="1" x14ac:dyDescent="0.35">
      <c r="A27" s="544" t="s">
        <v>270</v>
      </c>
      <c r="B27" s="522">
        <v>3.4999997892599999</v>
      </c>
      <c r="C27" s="522">
        <v>4.5873299999999997</v>
      </c>
      <c r="D27" s="523">
        <v>1.0873302107389999</v>
      </c>
      <c r="E27" s="524">
        <v>1.3106657932020001</v>
      </c>
      <c r="F27" s="522">
        <v>3.3254790026459999</v>
      </c>
      <c r="G27" s="523">
        <v>2.216986001764</v>
      </c>
      <c r="H27" s="525">
        <v>0.44700000000000001</v>
      </c>
      <c r="I27" s="522">
        <v>2.6379999999999999</v>
      </c>
      <c r="J27" s="523">
        <v>0.42101399823500002</v>
      </c>
      <c r="K27" s="526">
        <v>0.79326917953700005</v>
      </c>
    </row>
    <row r="28" spans="1:11" ht="14.4" customHeight="1" thickBot="1" x14ac:dyDescent="0.35">
      <c r="A28" s="544" t="s">
        <v>271</v>
      </c>
      <c r="B28" s="522">
        <v>116.00003301550301</v>
      </c>
      <c r="C28" s="522">
        <v>101.18340000000001</v>
      </c>
      <c r="D28" s="523">
        <v>-14.816633015502999</v>
      </c>
      <c r="E28" s="524">
        <v>0.87227044139200005</v>
      </c>
      <c r="F28" s="522">
        <v>101.022010388284</v>
      </c>
      <c r="G28" s="523">
        <v>67.348006925522</v>
      </c>
      <c r="H28" s="525">
        <v>9.84</v>
      </c>
      <c r="I28" s="522">
        <v>63.35</v>
      </c>
      <c r="J28" s="523">
        <v>-3.9980069255220001</v>
      </c>
      <c r="K28" s="526">
        <v>0.62709106418000005</v>
      </c>
    </row>
    <row r="29" spans="1:11" ht="14.4" customHeight="1" thickBot="1" x14ac:dyDescent="0.35">
      <c r="A29" s="544" t="s">
        <v>272</v>
      </c>
      <c r="B29" s="522">
        <v>1.6082099031670001</v>
      </c>
      <c r="C29" s="522">
        <v>4.9406564584124654E-324</v>
      </c>
      <c r="D29" s="523">
        <v>-1.6082099031670001</v>
      </c>
      <c r="E29" s="524">
        <v>4.9406564584124654E-324</v>
      </c>
      <c r="F29" s="522">
        <v>22.170645596265</v>
      </c>
      <c r="G29" s="523">
        <v>14.780430397510001</v>
      </c>
      <c r="H29" s="525">
        <v>4.9406564584124654E-324</v>
      </c>
      <c r="I29" s="522">
        <v>4.0167999999999999</v>
      </c>
      <c r="J29" s="523">
        <v>-10.763630397509999</v>
      </c>
      <c r="K29" s="526">
        <v>0.181176501268</v>
      </c>
    </row>
    <row r="30" spans="1:11" ht="14.4" customHeight="1" thickBot="1" x14ac:dyDescent="0.35">
      <c r="A30" s="543" t="s">
        <v>273</v>
      </c>
      <c r="B30" s="527">
        <v>1095.99989400858</v>
      </c>
      <c r="C30" s="527">
        <v>1195.7000599999999</v>
      </c>
      <c r="D30" s="528">
        <v>99.700165991424996</v>
      </c>
      <c r="E30" s="529">
        <v>1.090967313533</v>
      </c>
      <c r="F30" s="527">
        <v>869.04724194019104</v>
      </c>
      <c r="G30" s="528">
        <v>579.36482796012695</v>
      </c>
      <c r="H30" s="530">
        <v>59.133000000000003</v>
      </c>
      <c r="I30" s="527">
        <v>596.65062999999998</v>
      </c>
      <c r="J30" s="528">
        <v>17.285802039871999</v>
      </c>
      <c r="K30" s="533">
        <v>0.68655718723400005</v>
      </c>
    </row>
    <row r="31" spans="1:11" ht="14.4" customHeight="1" thickBot="1" x14ac:dyDescent="0.35">
      <c r="A31" s="544" t="s">
        <v>274</v>
      </c>
      <c r="B31" s="522">
        <v>965.99994183602303</v>
      </c>
      <c r="C31" s="522">
        <v>1013.79743</v>
      </c>
      <c r="D31" s="523">
        <v>47.797488163977</v>
      </c>
      <c r="E31" s="524">
        <v>1.0494798043910001</v>
      </c>
      <c r="F31" s="522">
        <v>757.05111717538102</v>
      </c>
      <c r="G31" s="523">
        <v>504.70074478358703</v>
      </c>
      <c r="H31" s="525">
        <v>42.835389999999997</v>
      </c>
      <c r="I31" s="522">
        <v>479.16543999999999</v>
      </c>
      <c r="J31" s="523">
        <v>-25.535304783587002</v>
      </c>
      <c r="K31" s="526">
        <v>0.63293670549900005</v>
      </c>
    </row>
    <row r="32" spans="1:11" ht="14.4" customHeight="1" thickBot="1" x14ac:dyDescent="0.35">
      <c r="A32" s="544" t="s">
        <v>275</v>
      </c>
      <c r="B32" s="522">
        <v>129.99995217255201</v>
      </c>
      <c r="C32" s="522">
        <v>180.20760999999999</v>
      </c>
      <c r="D32" s="523">
        <v>50.207657827447001</v>
      </c>
      <c r="E32" s="524">
        <v>1.386212894607</v>
      </c>
      <c r="F32" s="522">
        <v>111.996124764811</v>
      </c>
      <c r="G32" s="523">
        <v>74.664083176540004</v>
      </c>
      <c r="H32" s="525">
        <v>15.09557</v>
      </c>
      <c r="I32" s="522">
        <v>114.51154</v>
      </c>
      <c r="J32" s="523">
        <v>39.847456823458998</v>
      </c>
      <c r="K32" s="526">
        <v>1.0224598417170001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1.69502</v>
      </c>
      <c r="D33" s="523">
        <v>1.69502</v>
      </c>
      <c r="E33" s="534" t="s">
        <v>252</v>
      </c>
      <c r="F33" s="522">
        <v>0</v>
      </c>
      <c r="G33" s="523">
        <v>0</v>
      </c>
      <c r="H33" s="525">
        <v>1.20204</v>
      </c>
      <c r="I33" s="522">
        <v>2.9736500000000001</v>
      </c>
      <c r="J33" s="523">
        <v>2.9736500000000001</v>
      </c>
      <c r="K33" s="532" t="s">
        <v>246</v>
      </c>
    </row>
    <row r="34" spans="1:11" ht="14.4" customHeight="1" thickBot="1" x14ac:dyDescent="0.35">
      <c r="A34" s="543" t="s">
        <v>277</v>
      </c>
      <c r="B34" s="527">
        <v>404.88885562117201</v>
      </c>
      <c r="C34" s="527">
        <v>388.81878999999998</v>
      </c>
      <c r="D34" s="528">
        <v>-16.070065621171999</v>
      </c>
      <c r="E34" s="529">
        <v>0.96030993345899995</v>
      </c>
      <c r="F34" s="527">
        <v>312.12865197041202</v>
      </c>
      <c r="G34" s="528">
        <v>208.08576798027499</v>
      </c>
      <c r="H34" s="530">
        <v>27.70091</v>
      </c>
      <c r="I34" s="527">
        <v>230.49981</v>
      </c>
      <c r="J34" s="528">
        <v>22.414042019724999</v>
      </c>
      <c r="K34" s="533">
        <v>0.73847693425399996</v>
      </c>
    </row>
    <row r="35" spans="1:11" ht="14.4" customHeight="1" thickBot="1" x14ac:dyDescent="0.35">
      <c r="A35" s="544" t="s">
        <v>278</v>
      </c>
      <c r="B35" s="522">
        <v>80.000155183096993</v>
      </c>
      <c r="C35" s="522">
        <v>71.460210000000004</v>
      </c>
      <c r="D35" s="523">
        <v>-8.5399451830970001</v>
      </c>
      <c r="E35" s="524">
        <v>0.89325089228099996</v>
      </c>
      <c r="F35" s="522">
        <v>70.870309874604004</v>
      </c>
      <c r="G35" s="523">
        <v>47.246873249735998</v>
      </c>
      <c r="H35" s="525">
        <v>0</v>
      </c>
      <c r="I35" s="522">
        <v>4.2</v>
      </c>
      <c r="J35" s="523">
        <v>-43.046873249736002</v>
      </c>
      <c r="K35" s="526">
        <v>5.9263180977E-2</v>
      </c>
    </row>
    <row r="36" spans="1:11" ht="14.4" customHeight="1" thickBot="1" x14ac:dyDescent="0.35">
      <c r="A36" s="544" t="s">
        <v>279</v>
      </c>
      <c r="B36" s="522">
        <v>27.999958314090001</v>
      </c>
      <c r="C36" s="522">
        <v>35.984029999999997</v>
      </c>
      <c r="D36" s="523">
        <v>7.984071685909</v>
      </c>
      <c r="E36" s="524">
        <v>1.285145841874</v>
      </c>
      <c r="F36" s="522">
        <v>33.799595601424997</v>
      </c>
      <c r="G36" s="523">
        <v>22.533063734283001</v>
      </c>
      <c r="H36" s="525">
        <v>4.8035100000000002</v>
      </c>
      <c r="I36" s="522">
        <v>25.77289</v>
      </c>
      <c r="J36" s="523">
        <v>3.2398262657160002</v>
      </c>
      <c r="K36" s="526">
        <v>0.76252066160499998</v>
      </c>
    </row>
    <row r="37" spans="1:11" ht="14.4" customHeight="1" thickBot="1" x14ac:dyDescent="0.35">
      <c r="A37" s="544" t="s">
        <v>280</v>
      </c>
      <c r="B37" s="522">
        <v>217.999906873973</v>
      </c>
      <c r="C37" s="522">
        <v>206.40911</v>
      </c>
      <c r="D37" s="523">
        <v>-11.590796873972</v>
      </c>
      <c r="E37" s="524">
        <v>0.94683118428699997</v>
      </c>
      <c r="F37" s="522">
        <v>137.79274675309699</v>
      </c>
      <c r="G37" s="523">
        <v>91.861831168731001</v>
      </c>
      <c r="H37" s="525">
        <v>9.7902500000000003</v>
      </c>
      <c r="I37" s="522">
        <v>112.50897999999999</v>
      </c>
      <c r="J37" s="523">
        <v>20.647148831268002</v>
      </c>
      <c r="K37" s="526">
        <v>0.81650872524899998</v>
      </c>
    </row>
    <row r="38" spans="1:11" ht="14.4" customHeight="1" thickBot="1" x14ac:dyDescent="0.35">
      <c r="A38" s="544" t="s">
        <v>281</v>
      </c>
      <c r="B38" s="522">
        <v>51.999956869022</v>
      </c>
      <c r="C38" s="522">
        <v>44.837809999999998</v>
      </c>
      <c r="D38" s="523">
        <v>-7.162146869022</v>
      </c>
      <c r="E38" s="524">
        <v>0.86226629212200001</v>
      </c>
      <c r="F38" s="522">
        <v>42.497492180624</v>
      </c>
      <c r="G38" s="523">
        <v>28.331661453749</v>
      </c>
      <c r="H38" s="525">
        <v>2.8219799999999999</v>
      </c>
      <c r="I38" s="522">
        <v>27.52243</v>
      </c>
      <c r="J38" s="523">
        <v>-0.80923145374899996</v>
      </c>
      <c r="K38" s="526">
        <v>0.64762480296500002</v>
      </c>
    </row>
    <row r="39" spans="1:11" ht="14.4" customHeight="1" thickBot="1" x14ac:dyDescent="0.35">
      <c r="A39" s="544" t="s">
        <v>282</v>
      </c>
      <c r="B39" s="522">
        <v>8.8888794647899996</v>
      </c>
      <c r="C39" s="522">
        <v>12.08006</v>
      </c>
      <c r="D39" s="523">
        <v>3.1911805352089999</v>
      </c>
      <c r="E39" s="524">
        <v>1.359008190835</v>
      </c>
      <c r="F39" s="522">
        <v>11.780642507915999</v>
      </c>
      <c r="G39" s="523">
        <v>7.8537616719440004</v>
      </c>
      <c r="H39" s="525">
        <v>3.4832000000000001</v>
      </c>
      <c r="I39" s="522">
        <v>11.473990000000001</v>
      </c>
      <c r="J39" s="523">
        <v>3.6202283280550001</v>
      </c>
      <c r="K39" s="526">
        <v>0.97396979768199998</v>
      </c>
    </row>
    <row r="40" spans="1:11" ht="14.4" customHeight="1" thickBot="1" x14ac:dyDescent="0.35">
      <c r="A40" s="544" t="s">
        <v>283</v>
      </c>
      <c r="B40" s="522">
        <v>4.9406564584124654E-324</v>
      </c>
      <c r="C40" s="522">
        <v>0.04</v>
      </c>
      <c r="D40" s="523">
        <v>0.04</v>
      </c>
      <c r="E40" s="534" t="s">
        <v>252</v>
      </c>
      <c r="F40" s="522">
        <v>3.5562690591999999E-2</v>
      </c>
      <c r="G40" s="523">
        <v>2.3708460394999999E-2</v>
      </c>
      <c r="H40" s="525">
        <v>4.9406564584124654E-324</v>
      </c>
      <c r="I40" s="522">
        <v>3.9525251667299724E-323</v>
      </c>
      <c r="J40" s="523">
        <v>-2.3708460394999999E-2</v>
      </c>
      <c r="K40" s="526">
        <v>1.1116477031428047E-321</v>
      </c>
    </row>
    <row r="41" spans="1:11" ht="14.4" customHeight="1" thickBot="1" x14ac:dyDescent="0.35">
      <c r="A41" s="544" t="s">
        <v>284</v>
      </c>
      <c r="B41" s="522">
        <v>4.9406564584124654E-324</v>
      </c>
      <c r="C41" s="522">
        <v>2.15117</v>
      </c>
      <c r="D41" s="523">
        <v>2.15117</v>
      </c>
      <c r="E41" s="534" t="s">
        <v>252</v>
      </c>
      <c r="F41" s="522">
        <v>1.264226739465</v>
      </c>
      <c r="G41" s="523">
        <v>0.84281782631000002</v>
      </c>
      <c r="H41" s="525">
        <v>4.9406564584124654E-324</v>
      </c>
      <c r="I41" s="522">
        <v>0.30264000000000002</v>
      </c>
      <c r="J41" s="523">
        <v>-0.54017782631</v>
      </c>
      <c r="K41" s="526">
        <v>0.23938743783200001</v>
      </c>
    </row>
    <row r="42" spans="1:11" ht="14.4" customHeight="1" thickBot="1" x14ac:dyDescent="0.35">
      <c r="A42" s="544" t="s">
        <v>285</v>
      </c>
      <c r="B42" s="522">
        <v>17.999998916199001</v>
      </c>
      <c r="C42" s="522">
        <v>15.856400000000001</v>
      </c>
      <c r="D42" s="523">
        <v>-2.1435989161990001</v>
      </c>
      <c r="E42" s="524">
        <v>0.88091116415100001</v>
      </c>
      <c r="F42" s="522">
        <v>14.088075622684</v>
      </c>
      <c r="G42" s="523">
        <v>9.3920504151220001</v>
      </c>
      <c r="H42" s="525">
        <v>1.6204499999999999</v>
      </c>
      <c r="I42" s="522">
        <v>12.571149999999999</v>
      </c>
      <c r="J42" s="523">
        <v>3.1790995848770001</v>
      </c>
      <c r="K42" s="526">
        <v>0.89232556217600001</v>
      </c>
    </row>
    <row r="43" spans="1:11" ht="14.4" customHeight="1" thickBot="1" x14ac:dyDescent="0.35">
      <c r="A43" s="544" t="s">
        <v>286</v>
      </c>
      <c r="B43" s="522">
        <v>4.9406564584124654E-324</v>
      </c>
      <c r="C43" s="522">
        <v>4.9406564584124654E-324</v>
      </c>
      <c r="D43" s="523">
        <v>0</v>
      </c>
      <c r="E43" s="524">
        <v>1</v>
      </c>
      <c r="F43" s="522">
        <v>4.9406564584124654E-324</v>
      </c>
      <c r="G43" s="523">
        <v>0</v>
      </c>
      <c r="H43" s="525">
        <v>4.9406564584124654E-324</v>
      </c>
      <c r="I43" s="522">
        <v>1.86002</v>
      </c>
      <c r="J43" s="523">
        <v>1.86002</v>
      </c>
      <c r="K43" s="532" t="s">
        <v>252</v>
      </c>
    </row>
    <row r="44" spans="1:11" ht="14.4" customHeight="1" thickBot="1" x14ac:dyDescent="0.35">
      <c r="A44" s="544" t="s">
        <v>287</v>
      </c>
      <c r="B44" s="522">
        <v>4.9406564584124654E-324</v>
      </c>
      <c r="C44" s="522">
        <v>4.9406564584124654E-324</v>
      </c>
      <c r="D44" s="523">
        <v>0</v>
      </c>
      <c r="E44" s="524">
        <v>1</v>
      </c>
      <c r="F44" s="522">
        <v>4.9406564584124654E-324</v>
      </c>
      <c r="G44" s="523">
        <v>0</v>
      </c>
      <c r="H44" s="525">
        <v>4.9406564584124654E-324</v>
      </c>
      <c r="I44" s="522">
        <v>5.3007999999999997</v>
      </c>
      <c r="J44" s="523">
        <v>5.3007999999999997</v>
      </c>
      <c r="K44" s="532" t="s">
        <v>252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5.1815199999999999</v>
      </c>
      <c r="I45" s="522">
        <v>28.986910000000002</v>
      </c>
      <c r="J45" s="523">
        <v>28.986910000000002</v>
      </c>
      <c r="K45" s="532" t="s">
        <v>252</v>
      </c>
    </row>
    <row r="46" spans="1:11" ht="14.4" customHeight="1" thickBot="1" x14ac:dyDescent="0.35">
      <c r="A46" s="543" t="s">
        <v>289</v>
      </c>
      <c r="B46" s="527">
        <v>33.234717998899001</v>
      </c>
      <c r="C46" s="527">
        <v>23.68524</v>
      </c>
      <c r="D46" s="528">
        <v>-9.5494779988990004</v>
      </c>
      <c r="E46" s="529">
        <v>0.71266559267200003</v>
      </c>
      <c r="F46" s="527">
        <v>24.511956895849998</v>
      </c>
      <c r="G46" s="528">
        <v>16.341304597233002</v>
      </c>
      <c r="H46" s="530">
        <v>0.41072999999999998</v>
      </c>
      <c r="I46" s="527">
        <v>24.699079999999999</v>
      </c>
      <c r="J46" s="528">
        <v>8.3577754027660003</v>
      </c>
      <c r="K46" s="533">
        <v>1.0076339520719999</v>
      </c>
    </row>
    <row r="47" spans="1:11" ht="14.4" customHeight="1" thickBot="1" x14ac:dyDescent="0.35">
      <c r="A47" s="544" t="s">
        <v>290</v>
      </c>
      <c r="B47" s="522">
        <v>0.81635995084599999</v>
      </c>
      <c r="C47" s="522">
        <v>9.7346000000000004</v>
      </c>
      <c r="D47" s="523">
        <v>8.9182400491530007</v>
      </c>
      <c r="E47" s="524">
        <v>11.924396817741</v>
      </c>
      <c r="F47" s="522">
        <v>10.111196963909</v>
      </c>
      <c r="G47" s="523">
        <v>6.7407979759390004</v>
      </c>
      <c r="H47" s="525">
        <v>4.9406564584124654E-324</v>
      </c>
      <c r="I47" s="522">
        <v>0.71623999999999999</v>
      </c>
      <c r="J47" s="523">
        <v>-6.0245579759390004</v>
      </c>
      <c r="K47" s="526">
        <v>7.0836321610000003E-2</v>
      </c>
    </row>
    <row r="48" spans="1:11" ht="14.4" customHeight="1" thickBot="1" x14ac:dyDescent="0.35">
      <c r="A48" s="544" t="s">
        <v>291</v>
      </c>
      <c r="B48" s="522">
        <v>23.076958610508999</v>
      </c>
      <c r="C48" s="522">
        <v>7.032</v>
      </c>
      <c r="D48" s="523">
        <v>-16.044958610508999</v>
      </c>
      <c r="E48" s="524">
        <v>0.304719530796</v>
      </c>
      <c r="F48" s="522">
        <v>7.1735380265430004</v>
      </c>
      <c r="G48" s="523">
        <v>4.7823586843620003</v>
      </c>
      <c r="H48" s="525">
        <v>4.9406564584124654E-324</v>
      </c>
      <c r="I48" s="522">
        <v>19.166930000000001</v>
      </c>
      <c r="J48" s="523">
        <v>14.384571315637</v>
      </c>
      <c r="K48" s="526">
        <v>2.671893552257</v>
      </c>
    </row>
    <row r="49" spans="1:11" ht="14.4" customHeight="1" thickBot="1" x14ac:dyDescent="0.35">
      <c r="A49" s="544" t="s">
        <v>292</v>
      </c>
      <c r="B49" s="522">
        <v>7.3414795579609997</v>
      </c>
      <c r="C49" s="522">
        <v>6.9186399999999999</v>
      </c>
      <c r="D49" s="523">
        <v>-0.42283955796099998</v>
      </c>
      <c r="E49" s="524">
        <v>0.94240404068100003</v>
      </c>
      <c r="F49" s="522">
        <v>7.2272219053970002</v>
      </c>
      <c r="G49" s="523">
        <v>4.8181479369310001</v>
      </c>
      <c r="H49" s="525">
        <v>0.41072999999999998</v>
      </c>
      <c r="I49" s="522">
        <v>4.8159099999999997</v>
      </c>
      <c r="J49" s="523">
        <v>-2.237936931E-3</v>
      </c>
      <c r="K49" s="526">
        <v>0.66635701283799997</v>
      </c>
    </row>
    <row r="50" spans="1:11" ht="14.4" customHeight="1" thickBot="1" x14ac:dyDescent="0.35">
      <c r="A50" s="543" t="s">
        <v>293</v>
      </c>
      <c r="B50" s="527">
        <v>309.06766139067798</v>
      </c>
      <c r="C50" s="527">
        <v>281.51927999999998</v>
      </c>
      <c r="D50" s="528">
        <v>-27.548381390677001</v>
      </c>
      <c r="E50" s="529">
        <v>0.91086617969999994</v>
      </c>
      <c r="F50" s="527">
        <v>278.14420887857699</v>
      </c>
      <c r="G50" s="528">
        <v>185.429472585718</v>
      </c>
      <c r="H50" s="530">
        <v>13.56582</v>
      </c>
      <c r="I50" s="527">
        <v>177.91172</v>
      </c>
      <c r="J50" s="528">
        <v>-7.517752585717</v>
      </c>
      <c r="K50" s="533">
        <v>0.63963841173299996</v>
      </c>
    </row>
    <row r="51" spans="1:11" ht="14.4" customHeight="1" thickBot="1" x14ac:dyDescent="0.35">
      <c r="A51" s="544" t="s">
        <v>294</v>
      </c>
      <c r="B51" s="522">
        <v>39.999957591555997</v>
      </c>
      <c r="C51" s="522">
        <v>24.963850000000001</v>
      </c>
      <c r="D51" s="523">
        <v>-15.036107591556</v>
      </c>
      <c r="E51" s="524">
        <v>0.62409691167400005</v>
      </c>
      <c r="F51" s="522">
        <v>23.426320871689001</v>
      </c>
      <c r="G51" s="523">
        <v>15.617547247793</v>
      </c>
      <c r="H51" s="525">
        <v>0.50997999999999999</v>
      </c>
      <c r="I51" s="522">
        <v>19.726500000000001</v>
      </c>
      <c r="J51" s="523">
        <v>4.1089527522060001</v>
      </c>
      <c r="K51" s="526">
        <v>0.842065645222</v>
      </c>
    </row>
    <row r="52" spans="1:11" ht="14.4" customHeight="1" thickBot="1" x14ac:dyDescent="0.35">
      <c r="A52" s="544" t="s">
        <v>295</v>
      </c>
      <c r="B52" s="522">
        <v>4.9406564584124654E-324</v>
      </c>
      <c r="C52" s="522">
        <v>0.72</v>
      </c>
      <c r="D52" s="523">
        <v>0.72</v>
      </c>
      <c r="E52" s="534" t="s">
        <v>252</v>
      </c>
      <c r="F52" s="522">
        <v>0.71886422085799995</v>
      </c>
      <c r="G52" s="523">
        <v>0.47924281390500001</v>
      </c>
      <c r="H52" s="525">
        <v>4.9406564584124654E-324</v>
      </c>
      <c r="I52" s="522">
        <v>3.9525251667299724E-323</v>
      </c>
      <c r="J52" s="523">
        <v>-0.47924281390500001</v>
      </c>
      <c r="K52" s="526">
        <v>5.434722104253712E-323</v>
      </c>
    </row>
    <row r="53" spans="1:11" ht="14.4" customHeight="1" thickBot="1" x14ac:dyDescent="0.35">
      <c r="A53" s="544" t="s">
        <v>296</v>
      </c>
      <c r="B53" s="522">
        <v>11.999999277465999</v>
      </c>
      <c r="C53" s="522">
        <v>11.014900000000001</v>
      </c>
      <c r="D53" s="523">
        <v>-0.98509927746600001</v>
      </c>
      <c r="E53" s="524">
        <v>0.91790838860099999</v>
      </c>
      <c r="F53" s="522">
        <v>11.170625878379999</v>
      </c>
      <c r="G53" s="523">
        <v>7.4470839189199998</v>
      </c>
      <c r="H53" s="525">
        <v>4.9406564584124654E-324</v>
      </c>
      <c r="I53" s="522">
        <v>5.1319999999989996</v>
      </c>
      <c r="J53" s="523">
        <v>-2.3150839189200001</v>
      </c>
      <c r="K53" s="526">
        <v>0.45941919959299998</v>
      </c>
    </row>
    <row r="54" spans="1:11" ht="14.4" customHeight="1" thickBot="1" x14ac:dyDescent="0.35">
      <c r="A54" s="544" t="s">
        <v>297</v>
      </c>
      <c r="B54" s="522">
        <v>257.067704521655</v>
      </c>
      <c r="C54" s="522">
        <v>244.82052999999999</v>
      </c>
      <c r="D54" s="523">
        <v>-12.247174521654999</v>
      </c>
      <c r="E54" s="524">
        <v>0.95235817527300004</v>
      </c>
      <c r="F54" s="522">
        <v>242.828397907648</v>
      </c>
      <c r="G54" s="523">
        <v>161.88559860509901</v>
      </c>
      <c r="H54" s="525">
        <v>13.05584</v>
      </c>
      <c r="I54" s="522">
        <v>153.05322000000001</v>
      </c>
      <c r="J54" s="523">
        <v>-8.8323786050980004</v>
      </c>
      <c r="K54" s="526">
        <v>0.63029374372500002</v>
      </c>
    </row>
    <row r="55" spans="1:11" ht="14.4" customHeight="1" thickBot="1" x14ac:dyDescent="0.35">
      <c r="A55" s="543" t="s">
        <v>298</v>
      </c>
      <c r="B55" s="527">
        <v>4.9406564584124654E-324</v>
      </c>
      <c r="C55" s="527">
        <v>3.649</v>
      </c>
      <c r="D55" s="528">
        <v>3.649</v>
      </c>
      <c r="E55" s="535" t="s">
        <v>252</v>
      </c>
      <c r="F55" s="527">
        <v>0</v>
      </c>
      <c r="G55" s="528">
        <v>0</v>
      </c>
      <c r="H55" s="530">
        <v>4.9406564584124654E-324</v>
      </c>
      <c r="I55" s="527">
        <v>0.47199999999999998</v>
      </c>
      <c r="J55" s="528">
        <v>0.47199999999999998</v>
      </c>
      <c r="K55" s="531" t="s">
        <v>246</v>
      </c>
    </row>
    <row r="56" spans="1:11" ht="14.4" customHeight="1" thickBot="1" x14ac:dyDescent="0.35">
      <c r="A56" s="544" t="s">
        <v>299</v>
      </c>
      <c r="B56" s="522">
        <v>4.9406564584124654E-324</v>
      </c>
      <c r="C56" s="522">
        <v>1.399</v>
      </c>
      <c r="D56" s="523">
        <v>1.399</v>
      </c>
      <c r="E56" s="534" t="s">
        <v>252</v>
      </c>
      <c r="F56" s="522">
        <v>0</v>
      </c>
      <c r="G56" s="523">
        <v>0</v>
      </c>
      <c r="H56" s="525">
        <v>4.9406564584124654E-324</v>
      </c>
      <c r="I56" s="522">
        <v>0.47199999999999998</v>
      </c>
      <c r="J56" s="523">
        <v>0.47199999999999998</v>
      </c>
      <c r="K56" s="532" t="s">
        <v>246</v>
      </c>
    </row>
    <row r="57" spans="1:11" ht="14.4" customHeight="1" thickBot="1" x14ac:dyDescent="0.35">
      <c r="A57" s="544" t="s">
        <v>300</v>
      </c>
      <c r="B57" s="522">
        <v>4.9406564584124654E-324</v>
      </c>
      <c r="C57" s="522">
        <v>2.25</v>
      </c>
      <c r="D57" s="523">
        <v>2.25</v>
      </c>
      <c r="E57" s="534" t="s">
        <v>252</v>
      </c>
      <c r="F57" s="522">
        <v>0</v>
      </c>
      <c r="G57" s="523">
        <v>0</v>
      </c>
      <c r="H57" s="525">
        <v>4.9406564584124654E-324</v>
      </c>
      <c r="I57" s="522">
        <v>3.9525251667299724E-323</v>
      </c>
      <c r="J57" s="523">
        <v>3.9525251667299724E-323</v>
      </c>
      <c r="K57" s="532" t="s">
        <v>246</v>
      </c>
    </row>
    <row r="58" spans="1:11" ht="14.4" customHeight="1" thickBot="1" x14ac:dyDescent="0.35">
      <c r="A58" s="542" t="s">
        <v>59</v>
      </c>
      <c r="B58" s="522">
        <v>1071.2726454974299</v>
      </c>
      <c r="C58" s="522">
        <v>1036.6179999999999</v>
      </c>
      <c r="D58" s="523">
        <v>-34.654645497430998</v>
      </c>
      <c r="E58" s="524">
        <v>0.96765095641700005</v>
      </c>
      <c r="F58" s="522">
        <v>1019.90019644841</v>
      </c>
      <c r="G58" s="523">
        <v>679.93346429893802</v>
      </c>
      <c r="H58" s="525">
        <v>59.125999999999998</v>
      </c>
      <c r="I58" s="522">
        <v>649.24699999999996</v>
      </c>
      <c r="J58" s="523">
        <v>-30.686464298937999</v>
      </c>
      <c r="K58" s="526">
        <v>0.63657895376499996</v>
      </c>
    </row>
    <row r="59" spans="1:11" ht="14.4" customHeight="1" thickBot="1" x14ac:dyDescent="0.35">
      <c r="A59" s="543" t="s">
        <v>301</v>
      </c>
      <c r="B59" s="527">
        <v>1071.2726454974299</v>
      </c>
      <c r="C59" s="527">
        <v>1036.6179999999999</v>
      </c>
      <c r="D59" s="528">
        <v>-34.654645497430998</v>
      </c>
      <c r="E59" s="529">
        <v>0.96765095641700005</v>
      </c>
      <c r="F59" s="527">
        <v>1019.90019644841</v>
      </c>
      <c r="G59" s="528">
        <v>679.93346429893802</v>
      </c>
      <c r="H59" s="530">
        <v>59.125999999999998</v>
      </c>
      <c r="I59" s="527">
        <v>649.24699999999996</v>
      </c>
      <c r="J59" s="528">
        <v>-30.686464298937999</v>
      </c>
      <c r="K59" s="533">
        <v>0.63657895376499996</v>
      </c>
    </row>
    <row r="60" spans="1:11" ht="14.4" customHeight="1" thickBot="1" x14ac:dyDescent="0.35">
      <c r="A60" s="544" t="s">
        <v>302</v>
      </c>
      <c r="B60" s="522">
        <v>248.272665051215</v>
      </c>
      <c r="C60" s="522">
        <v>267.47199999999998</v>
      </c>
      <c r="D60" s="523">
        <v>19.199334948785001</v>
      </c>
      <c r="E60" s="524">
        <v>1.077331650444</v>
      </c>
      <c r="F60" s="522">
        <v>262.84998789456301</v>
      </c>
      <c r="G60" s="523">
        <v>175.23332526304199</v>
      </c>
      <c r="H60" s="525">
        <v>24.018999999999998</v>
      </c>
      <c r="I60" s="522">
        <v>180.19300000000001</v>
      </c>
      <c r="J60" s="523">
        <v>4.9596747369580001</v>
      </c>
      <c r="K60" s="526">
        <v>0.68553550807899999</v>
      </c>
    </row>
    <row r="61" spans="1:11" ht="14.4" customHeight="1" thickBot="1" x14ac:dyDescent="0.35">
      <c r="A61" s="544" t="s">
        <v>303</v>
      </c>
      <c r="B61" s="522">
        <v>230.000026151432</v>
      </c>
      <c r="C61" s="522">
        <v>236.77500000000001</v>
      </c>
      <c r="D61" s="523">
        <v>6.774973848568</v>
      </c>
      <c r="E61" s="524">
        <v>1.0294564046879999</v>
      </c>
      <c r="F61" s="522">
        <v>230.009885387347</v>
      </c>
      <c r="G61" s="523">
        <v>153.339923591564</v>
      </c>
      <c r="H61" s="525">
        <v>18.600000000000001</v>
      </c>
      <c r="I61" s="522">
        <v>156.85400000000001</v>
      </c>
      <c r="J61" s="523">
        <v>3.5140764084349998</v>
      </c>
      <c r="K61" s="526">
        <v>0.68194460310100002</v>
      </c>
    </row>
    <row r="62" spans="1:11" ht="14.4" customHeight="1" thickBot="1" x14ac:dyDescent="0.35">
      <c r="A62" s="544" t="s">
        <v>304</v>
      </c>
      <c r="B62" s="522">
        <v>592.99995429478497</v>
      </c>
      <c r="C62" s="522">
        <v>532.37099999999998</v>
      </c>
      <c r="D62" s="523">
        <v>-60.628954294784002</v>
      </c>
      <c r="E62" s="524">
        <v>0.89775892248199995</v>
      </c>
      <c r="F62" s="522">
        <v>527.04032316649796</v>
      </c>
      <c r="G62" s="523">
        <v>351.36021544433203</v>
      </c>
      <c r="H62" s="525">
        <v>16.507000000000001</v>
      </c>
      <c r="I62" s="522">
        <v>312.2</v>
      </c>
      <c r="J62" s="523">
        <v>-39.160215444332003</v>
      </c>
      <c r="K62" s="526">
        <v>0.592364542667</v>
      </c>
    </row>
    <row r="63" spans="1:11" ht="14.4" customHeight="1" thickBot="1" x14ac:dyDescent="0.35">
      <c r="A63" s="545" t="s">
        <v>305</v>
      </c>
      <c r="B63" s="527">
        <v>1475.9891811289799</v>
      </c>
      <c r="C63" s="527">
        <v>1502.57033</v>
      </c>
      <c r="D63" s="528">
        <v>26.581148871020002</v>
      </c>
      <c r="E63" s="529">
        <v>1.0180090404519999</v>
      </c>
      <c r="F63" s="527">
        <v>1449.4233724507201</v>
      </c>
      <c r="G63" s="528">
        <v>966.28224830047702</v>
      </c>
      <c r="H63" s="530">
        <v>84.578320000000005</v>
      </c>
      <c r="I63" s="527">
        <v>872.75435000000004</v>
      </c>
      <c r="J63" s="528">
        <v>-93.527898300477005</v>
      </c>
      <c r="K63" s="533">
        <v>0.60213900685499999</v>
      </c>
    </row>
    <row r="64" spans="1:11" ht="14.4" customHeight="1" thickBot="1" x14ac:dyDescent="0.35">
      <c r="A64" s="542" t="s">
        <v>62</v>
      </c>
      <c r="B64" s="522">
        <v>275.31859342274799</v>
      </c>
      <c r="C64" s="522">
        <v>353.26690000000002</v>
      </c>
      <c r="D64" s="523">
        <v>77.948306577251003</v>
      </c>
      <c r="E64" s="524">
        <v>1.2831203864880001</v>
      </c>
      <c r="F64" s="522">
        <v>314.34930613200498</v>
      </c>
      <c r="G64" s="523">
        <v>209.56620408800299</v>
      </c>
      <c r="H64" s="525">
        <v>4.8110400000000002</v>
      </c>
      <c r="I64" s="522">
        <v>122.13840999999999</v>
      </c>
      <c r="J64" s="523">
        <v>-87.427794088002997</v>
      </c>
      <c r="K64" s="526">
        <v>0.38854359662100002</v>
      </c>
    </row>
    <row r="65" spans="1:11" ht="14.4" customHeight="1" thickBot="1" x14ac:dyDescent="0.35">
      <c r="A65" s="543" t="s">
        <v>306</v>
      </c>
      <c r="B65" s="527">
        <v>275.31859342274799</v>
      </c>
      <c r="C65" s="527">
        <v>353.26690000000002</v>
      </c>
      <c r="D65" s="528">
        <v>77.948306577251003</v>
      </c>
      <c r="E65" s="529">
        <v>1.2831203864880001</v>
      </c>
      <c r="F65" s="527">
        <v>314.34930613200498</v>
      </c>
      <c r="G65" s="528">
        <v>209.56620408800299</v>
      </c>
      <c r="H65" s="530">
        <v>4.8110400000000002</v>
      </c>
      <c r="I65" s="527">
        <v>122.13840999999999</v>
      </c>
      <c r="J65" s="528">
        <v>-87.427794088002997</v>
      </c>
      <c r="K65" s="533">
        <v>0.38854359662100002</v>
      </c>
    </row>
    <row r="66" spans="1:11" ht="14.4" customHeight="1" thickBot="1" x14ac:dyDescent="0.35">
      <c r="A66" s="544" t="s">
        <v>307</v>
      </c>
      <c r="B66" s="522">
        <v>110.09000337135301</v>
      </c>
      <c r="C66" s="522">
        <v>149.84872999999999</v>
      </c>
      <c r="D66" s="523">
        <v>39.758726628646002</v>
      </c>
      <c r="E66" s="524">
        <v>1.361147473985</v>
      </c>
      <c r="F66" s="522">
        <v>128.80240497875701</v>
      </c>
      <c r="G66" s="523">
        <v>85.868269985837003</v>
      </c>
      <c r="H66" s="525">
        <v>4.2689599999999999</v>
      </c>
      <c r="I66" s="522">
        <v>55.290959999999998</v>
      </c>
      <c r="J66" s="523">
        <v>-30.577309985837001</v>
      </c>
      <c r="K66" s="526">
        <v>0.42926962434499999</v>
      </c>
    </row>
    <row r="67" spans="1:11" ht="14.4" customHeight="1" thickBot="1" x14ac:dyDescent="0.35">
      <c r="A67" s="544" t="s">
        <v>308</v>
      </c>
      <c r="B67" s="522">
        <v>4.9406564584124654E-324</v>
      </c>
      <c r="C67" s="522">
        <v>2.4</v>
      </c>
      <c r="D67" s="523">
        <v>2.4</v>
      </c>
      <c r="E67" s="534" t="s">
        <v>252</v>
      </c>
      <c r="F67" s="522">
        <v>0</v>
      </c>
      <c r="G67" s="523">
        <v>0</v>
      </c>
      <c r="H67" s="525">
        <v>4.9406564584124654E-324</v>
      </c>
      <c r="I67" s="522">
        <v>3.9525251667299724E-323</v>
      </c>
      <c r="J67" s="523">
        <v>3.9525251667299724E-323</v>
      </c>
      <c r="K67" s="532" t="s">
        <v>246</v>
      </c>
    </row>
    <row r="68" spans="1:11" ht="14.4" customHeight="1" thickBot="1" x14ac:dyDescent="0.35">
      <c r="A68" s="544" t="s">
        <v>309</v>
      </c>
      <c r="B68" s="522">
        <v>2.2285198658179999</v>
      </c>
      <c r="C68" s="522">
        <v>34.976399999999998</v>
      </c>
      <c r="D68" s="523">
        <v>32.747880134181003</v>
      </c>
      <c r="E68" s="524">
        <v>15.694901596560999</v>
      </c>
      <c r="F68" s="522">
        <v>29.681770891431999</v>
      </c>
      <c r="G68" s="523">
        <v>19.787847260953999</v>
      </c>
      <c r="H68" s="525">
        <v>0.54208000000000001</v>
      </c>
      <c r="I68" s="522">
        <v>2.8120799999999999</v>
      </c>
      <c r="J68" s="523">
        <v>-16.975767260954001</v>
      </c>
      <c r="K68" s="526">
        <v>9.4740977897999998E-2</v>
      </c>
    </row>
    <row r="69" spans="1:11" ht="14.4" customHeight="1" thickBot="1" x14ac:dyDescent="0.35">
      <c r="A69" s="544" t="s">
        <v>310</v>
      </c>
      <c r="B69" s="522">
        <v>77.999995303529005</v>
      </c>
      <c r="C69" s="522">
        <v>110.66303000000001</v>
      </c>
      <c r="D69" s="523">
        <v>32.66303469647</v>
      </c>
      <c r="E69" s="524">
        <v>1.418756880296</v>
      </c>
      <c r="F69" s="522">
        <v>78.993629366441994</v>
      </c>
      <c r="G69" s="523">
        <v>52.662419577628</v>
      </c>
      <c r="H69" s="525">
        <v>4.9406564584124654E-324</v>
      </c>
      <c r="I69" s="522">
        <v>28.95777</v>
      </c>
      <c r="J69" s="523">
        <v>-23.704649577628</v>
      </c>
      <c r="K69" s="526">
        <v>0.366583612276</v>
      </c>
    </row>
    <row r="70" spans="1:11" ht="14.4" customHeight="1" thickBot="1" x14ac:dyDescent="0.35">
      <c r="A70" s="544" t="s">
        <v>311</v>
      </c>
      <c r="B70" s="522">
        <v>85.000074882045993</v>
      </c>
      <c r="C70" s="522">
        <v>54.213540000000002</v>
      </c>
      <c r="D70" s="523">
        <v>-30.786534882045999</v>
      </c>
      <c r="E70" s="524">
        <v>0.63780579105599999</v>
      </c>
      <c r="F70" s="522">
        <v>75.994394271466007</v>
      </c>
      <c r="G70" s="523">
        <v>50.662929514311003</v>
      </c>
      <c r="H70" s="525">
        <v>4.9406564584124654E-324</v>
      </c>
      <c r="I70" s="522">
        <v>35.077599999999997</v>
      </c>
      <c r="J70" s="523">
        <v>-15.585329514311001</v>
      </c>
      <c r="K70" s="526">
        <v>0.46158141447500001</v>
      </c>
    </row>
    <row r="71" spans="1:11" ht="14.4" customHeight="1" thickBot="1" x14ac:dyDescent="0.35">
      <c r="A71" s="544" t="s">
        <v>312</v>
      </c>
      <c r="B71" s="522">
        <v>4.9406564584124654E-324</v>
      </c>
      <c r="C71" s="522">
        <v>1.1652</v>
      </c>
      <c r="D71" s="523">
        <v>1.1652</v>
      </c>
      <c r="E71" s="534" t="s">
        <v>252</v>
      </c>
      <c r="F71" s="522">
        <v>0.877106623907</v>
      </c>
      <c r="G71" s="523">
        <v>0.58473774927099997</v>
      </c>
      <c r="H71" s="525">
        <v>4.9406564584124654E-324</v>
      </c>
      <c r="I71" s="522">
        <v>3.9525251667299724E-323</v>
      </c>
      <c r="J71" s="523">
        <v>-0.58473774927099997</v>
      </c>
      <c r="K71" s="526">
        <v>4.4465908125712189E-323</v>
      </c>
    </row>
    <row r="72" spans="1:11" ht="14.4" customHeight="1" thickBot="1" x14ac:dyDescent="0.35">
      <c r="A72" s="546" t="s">
        <v>63</v>
      </c>
      <c r="B72" s="527">
        <v>46.999917170080003</v>
      </c>
      <c r="C72" s="527">
        <v>7.0620000000000003</v>
      </c>
      <c r="D72" s="528">
        <v>-39.937917170079999</v>
      </c>
      <c r="E72" s="529">
        <v>0.15025558394999999</v>
      </c>
      <c r="F72" s="527">
        <v>0</v>
      </c>
      <c r="G72" s="528">
        <v>0</v>
      </c>
      <c r="H72" s="530">
        <v>4.9406564584124654E-324</v>
      </c>
      <c r="I72" s="527">
        <v>5.266</v>
      </c>
      <c r="J72" s="528">
        <v>5.266</v>
      </c>
      <c r="K72" s="531" t="s">
        <v>246</v>
      </c>
    </row>
    <row r="73" spans="1:11" ht="14.4" customHeight="1" thickBot="1" x14ac:dyDescent="0.35">
      <c r="A73" s="543" t="s">
        <v>313</v>
      </c>
      <c r="B73" s="527">
        <v>46.999917170080003</v>
      </c>
      <c r="C73" s="527">
        <v>3.1779999999999999</v>
      </c>
      <c r="D73" s="528">
        <v>-43.821917170079999</v>
      </c>
      <c r="E73" s="529">
        <v>6.7617140440000001E-2</v>
      </c>
      <c r="F73" s="527">
        <v>0</v>
      </c>
      <c r="G73" s="528">
        <v>0</v>
      </c>
      <c r="H73" s="530">
        <v>4.9406564584124654E-324</v>
      </c>
      <c r="I73" s="527">
        <v>5.266</v>
      </c>
      <c r="J73" s="528">
        <v>5.266</v>
      </c>
      <c r="K73" s="531" t="s">
        <v>246</v>
      </c>
    </row>
    <row r="74" spans="1:11" ht="14.4" customHeight="1" thickBot="1" x14ac:dyDescent="0.35">
      <c r="A74" s="544" t="s">
        <v>314</v>
      </c>
      <c r="B74" s="522">
        <v>46.999917170080003</v>
      </c>
      <c r="C74" s="522">
        <v>3.1779999999999999</v>
      </c>
      <c r="D74" s="523">
        <v>-43.821917170079999</v>
      </c>
      <c r="E74" s="524">
        <v>6.7617140440000001E-2</v>
      </c>
      <c r="F74" s="522">
        <v>0</v>
      </c>
      <c r="G74" s="523">
        <v>0</v>
      </c>
      <c r="H74" s="525">
        <v>4.9406564584124654E-324</v>
      </c>
      <c r="I74" s="522">
        <v>3.726</v>
      </c>
      <c r="J74" s="523">
        <v>3.726</v>
      </c>
      <c r="K74" s="532" t="s">
        <v>246</v>
      </c>
    </row>
    <row r="75" spans="1:11" ht="14.4" customHeight="1" thickBot="1" x14ac:dyDescent="0.35">
      <c r="A75" s="544" t="s">
        <v>315</v>
      </c>
      <c r="B75" s="522">
        <v>4.9406564584124654E-324</v>
      </c>
      <c r="C75" s="522">
        <v>4.9406564584124654E-324</v>
      </c>
      <c r="D75" s="523">
        <v>0</v>
      </c>
      <c r="E75" s="524">
        <v>1</v>
      </c>
      <c r="F75" s="522">
        <v>4.9406564584124654E-324</v>
      </c>
      <c r="G75" s="523">
        <v>0</v>
      </c>
      <c r="H75" s="525">
        <v>4.9406564584124654E-324</v>
      </c>
      <c r="I75" s="522">
        <v>1.54</v>
      </c>
      <c r="J75" s="523">
        <v>1.54</v>
      </c>
      <c r="K75" s="532" t="s">
        <v>252</v>
      </c>
    </row>
    <row r="76" spans="1:11" ht="14.4" customHeight="1" thickBot="1" x14ac:dyDescent="0.35">
      <c r="A76" s="543" t="s">
        <v>316</v>
      </c>
      <c r="B76" s="527">
        <v>4.9406564584124654E-324</v>
      </c>
      <c r="C76" s="527">
        <v>3.8839999999999999</v>
      </c>
      <c r="D76" s="528">
        <v>3.8839999999999999</v>
      </c>
      <c r="E76" s="535" t="s">
        <v>252</v>
      </c>
      <c r="F76" s="527">
        <v>0</v>
      </c>
      <c r="G76" s="528">
        <v>0</v>
      </c>
      <c r="H76" s="530">
        <v>4.9406564584124654E-324</v>
      </c>
      <c r="I76" s="527">
        <v>3.9525251667299724E-323</v>
      </c>
      <c r="J76" s="528">
        <v>3.9525251667299724E-323</v>
      </c>
      <c r="K76" s="531" t="s">
        <v>246</v>
      </c>
    </row>
    <row r="77" spans="1:11" ht="14.4" customHeight="1" thickBot="1" x14ac:dyDescent="0.35">
      <c r="A77" s="544" t="s">
        <v>317</v>
      </c>
      <c r="B77" s="522">
        <v>4.9406564584124654E-324</v>
      </c>
      <c r="C77" s="522">
        <v>0.65100000000000002</v>
      </c>
      <c r="D77" s="523">
        <v>0.65100000000000002</v>
      </c>
      <c r="E77" s="534" t="s">
        <v>252</v>
      </c>
      <c r="F77" s="522">
        <v>0</v>
      </c>
      <c r="G77" s="523">
        <v>0</v>
      </c>
      <c r="H77" s="525">
        <v>4.9406564584124654E-324</v>
      </c>
      <c r="I77" s="522">
        <v>3.9525251667299724E-323</v>
      </c>
      <c r="J77" s="523">
        <v>3.9525251667299724E-323</v>
      </c>
      <c r="K77" s="532" t="s">
        <v>246</v>
      </c>
    </row>
    <row r="78" spans="1:11" ht="14.4" customHeight="1" thickBot="1" x14ac:dyDescent="0.35">
      <c r="A78" s="544" t="s">
        <v>318</v>
      </c>
      <c r="B78" s="522">
        <v>4.9406564584124654E-324</v>
      </c>
      <c r="C78" s="522">
        <v>3.2330000000000001</v>
      </c>
      <c r="D78" s="523">
        <v>3.2330000000000001</v>
      </c>
      <c r="E78" s="534" t="s">
        <v>252</v>
      </c>
      <c r="F78" s="522">
        <v>0</v>
      </c>
      <c r="G78" s="523">
        <v>0</v>
      </c>
      <c r="H78" s="525">
        <v>4.9406564584124654E-324</v>
      </c>
      <c r="I78" s="522">
        <v>3.9525251667299724E-323</v>
      </c>
      <c r="J78" s="523">
        <v>3.9525251667299724E-323</v>
      </c>
      <c r="K78" s="532" t="s">
        <v>246</v>
      </c>
    </row>
    <row r="79" spans="1:11" ht="14.4" customHeight="1" thickBot="1" x14ac:dyDescent="0.35">
      <c r="A79" s="542" t="s">
        <v>64</v>
      </c>
      <c r="B79" s="522">
        <v>1153.6706705361501</v>
      </c>
      <c r="C79" s="522">
        <v>1142.24143</v>
      </c>
      <c r="D79" s="523">
        <v>-11.429240536149999</v>
      </c>
      <c r="E79" s="524">
        <v>0.99009315151300004</v>
      </c>
      <c r="F79" s="522">
        <v>1135.07406631871</v>
      </c>
      <c r="G79" s="523">
        <v>756.71604421247298</v>
      </c>
      <c r="H79" s="525">
        <v>79.76728</v>
      </c>
      <c r="I79" s="522">
        <v>745.34993999999995</v>
      </c>
      <c r="J79" s="523">
        <v>-11.366104212472999</v>
      </c>
      <c r="K79" s="526">
        <v>0.65665313138299997</v>
      </c>
    </row>
    <row r="80" spans="1:11" ht="14.4" customHeight="1" thickBot="1" x14ac:dyDescent="0.35">
      <c r="A80" s="543" t="s">
        <v>319</v>
      </c>
      <c r="B80" s="527">
        <v>0.12189999266</v>
      </c>
      <c r="C80" s="527">
        <v>0.9899</v>
      </c>
      <c r="D80" s="528">
        <v>0.86800000733899996</v>
      </c>
      <c r="E80" s="529">
        <v>8.1205911370220001</v>
      </c>
      <c r="F80" s="527">
        <v>0.94956240346999998</v>
      </c>
      <c r="G80" s="528">
        <v>0.633041602313</v>
      </c>
      <c r="H80" s="530">
        <v>4.9406564584124654E-324</v>
      </c>
      <c r="I80" s="527">
        <v>0.311</v>
      </c>
      <c r="J80" s="528">
        <v>-0.322041602313</v>
      </c>
      <c r="K80" s="533">
        <v>0.32751928558100002</v>
      </c>
    </row>
    <row r="81" spans="1:11" ht="14.4" customHeight="1" thickBot="1" x14ac:dyDescent="0.35">
      <c r="A81" s="544" t="s">
        <v>320</v>
      </c>
      <c r="B81" s="522">
        <v>0.12189999266</v>
      </c>
      <c r="C81" s="522">
        <v>0.9899</v>
      </c>
      <c r="D81" s="523">
        <v>0.86800000733899996</v>
      </c>
      <c r="E81" s="524">
        <v>8.1205911370220001</v>
      </c>
      <c r="F81" s="522">
        <v>0.94956240346999998</v>
      </c>
      <c r="G81" s="523">
        <v>0.633041602313</v>
      </c>
      <c r="H81" s="525">
        <v>4.9406564584124654E-324</v>
      </c>
      <c r="I81" s="522">
        <v>0.311</v>
      </c>
      <c r="J81" s="523">
        <v>-0.322041602313</v>
      </c>
      <c r="K81" s="526">
        <v>0.32751928558100002</v>
      </c>
    </row>
    <row r="82" spans="1:11" ht="14.4" customHeight="1" thickBot="1" x14ac:dyDescent="0.35">
      <c r="A82" s="543" t="s">
        <v>321</v>
      </c>
      <c r="B82" s="527">
        <v>27.371278351943001</v>
      </c>
      <c r="C82" s="527">
        <v>22.455939999999998</v>
      </c>
      <c r="D82" s="528">
        <v>-4.9153383519430003</v>
      </c>
      <c r="E82" s="529">
        <v>0.82041984708399995</v>
      </c>
      <c r="F82" s="527">
        <v>21.104685434528001</v>
      </c>
      <c r="G82" s="528">
        <v>14.069790289685001</v>
      </c>
      <c r="H82" s="530">
        <v>1.9724600000000001</v>
      </c>
      <c r="I82" s="527">
        <v>13.05674</v>
      </c>
      <c r="J82" s="528">
        <v>-1.013050289685</v>
      </c>
      <c r="K82" s="533">
        <v>0.61866546367099995</v>
      </c>
    </row>
    <row r="83" spans="1:11" ht="14.4" customHeight="1" thickBot="1" x14ac:dyDescent="0.35">
      <c r="A83" s="544" t="s">
        <v>322</v>
      </c>
      <c r="B83" s="522">
        <v>12.37127925511</v>
      </c>
      <c r="C83" s="522">
        <v>8.8026999999999997</v>
      </c>
      <c r="D83" s="523">
        <v>-3.56857925511</v>
      </c>
      <c r="E83" s="524">
        <v>0.71154322996599995</v>
      </c>
      <c r="F83" s="522">
        <v>10.164341170885001</v>
      </c>
      <c r="G83" s="523">
        <v>6.7762274472559998</v>
      </c>
      <c r="H83" s="525">
        <v>0.64980000000000004</v>
      </c>
      <c r="I83" s="522">
        <v>5.8872</v>
      </c>
      <c r="J83" s="523">
        <v>-0.88902744725600003</v>
      </c>
      <c r="K83" s="526">
        <v>0.57920133740299995</v>
      </c>
    </row>
    <row r="84" spans="1:11" ht="14.4" customHeight="1" thickBot="1" x14ac:dyDescent="0.35">
      <c r="A84" s="544" t="s">
        <v>323</v>
      </c>
      <c r="B84" s="522">
        <v>14.999999096831999</v>
      </c>
      <c r="C84" s="522">
        <v>13.65324</v>
      </c>
      <c r="D84" s="523">
        <v>-1.346759096832</v>
      </c>
      <c r="E84" s="524">
        <v>0.91021605480500001</v>
      </c>
      <c r="F84" s="522">
        <v>10.940344263643</v>
      </c>
      <c r="G84" s="523">
        <v>7.2935628424279999</v>
      </c>
      <c r="H84" s="525">
        <v>1.3226599999999999</v>
      </c>
      <c r="I84" s="522">
        <v>7.1695399999999996</v>
      </c>
      <c r="J84" s="523">
        <v>-0.124022842428</v>
      </c>
      <c r="K84" s="526">
        <v>0.65533038332399995</v>
      </c>
    </row>
    <row r="85" spans="1:11" ht="14.4" customHeight="1" thickBot="1" x14ac:dyDescent="0.35">
      <c r="A85" s="543" t="s">
        <v>324</v>
      </c>
      <c r="B85" s="527">
        <v>59.654996408103003</v>
      </c>
      <c r="C85" s="527">
        <v>54.604799999999997</v>
      </c>
      <c r="D85" s="528">
        <v>-5.050196408103</v>
      </c>
      <c r="E85" s="529">
        <v>0.915343278649</v>
      </c>
      <c r="F85" s="527">
        <v>52.642244416674998</v>
      </c>
      <c r="G85" s="528">
        <v>35.094829611117</v>
      </c>
      <c r="H85" s="530">
        <v>1.21</v>
      </c>
      <c r="I85" s="527">
        <v>40.789639999999999</v>
      </c>
      <c r="J85" s="528">
        <v>5.6948103888819999</v>
      </c>
      <c r="K85" s="533">
        <v>0.77484614214199998</v>
      </c>
    </row>
    <row r="86" spans="1:11" ht="14.4" customHeight="1" thickBot="1" x14ac:dyDescent="0.35">
      <c r="A86" s="544" t="s">
        <v>325</v>
      </c>
      <c r="B86" s="522">
        <v>52.655036829578997</v>
      </c>
      <c r="C86" s="522">
        <v>47.52</v>
      </c>
      <c r="D86" s="523">
        <v>-5.1350368295789997</v>
      </c>
      <c r="E86" s="524">
        <v>0.90247776587399997</v>
      </c>
      <c r="F86" s="522">
        <v>45.759580483507001</v>
      </c>
      <c r="G86" s="523">
        <v>30.506386989005001</v>
      </c>
      <c r="H86" s="525">
        <v>4.9406564584124654E-324</v>
      </c>
      <c r="I86" s="522">
        <v>36.045000000000002</v>
      </c>
      <c r="J86" s="523">
        <v>5.5386130109940002</v>
      </c>
      <c r="K86" s="526">
        <v>0.78770389979800004</v>
      </c>
    </row>
    <row r="87" spans="1:11" ht="14.4" customHeight="1" thickBot="1" x14ac:dyDescent="0.35">
      <c r="A87" s="544" t="s">
        <v>326</v>
      </c>
      <c r="B87" s="522">
        <v>6.9999595785239999</v>
      </c>
      <c r="C87" s="522">
        <v>7.0848000000000004</v>
      </c>
      <c r="D87" s="523">
        <v>8.4840421474999997E-2</v>
      </c>
      <c r="E87" s="524">
        <v>1.0121201301980001</v>
      </c>
      <c r="F87" s="522">
        <v>6.8826639331669996</v>
      </c>
      <c r="G87" s="523">
        <v>4.5884426221109997</v>
      </c>
      <c r="H87" s="525">
        <v>1.21</v>
      </c>
      <c r="I87" s="522">
        <v>4.7446400000000004</v>
      </c>
      <c r="J87" s="523">
        <v>0.15619737788800001</v>
      </c>
      <c r="K87" s="526">
        <v>0.68936098668599999</v>
      </c>
    </row>
    <row r="88" spans="1:11" ht="14.4" customHeight="1" thickBot="1" x14ac:dyDescent="0.35">
      <c r="A88" s="543" t="s">
        <v>327</v>
      </c>
      <c r="B88" s="527">
        <v>961.65150209784804</v>
      </c>
      <c r="C88" s="527">
        <v>948.34556999999995</v>
      </c>
      <c r="D88" s="528">
        <v>-13.305932097847</v>
      </c>
      <c r="E88" s="529">
        <v>0.98616345727200005</v>
      </c>
      <c r="F88" s="527">
        <v>920.639305286173</v>
      </c>
      <c r="G88" s="528">
        <v>613.75953685744901</v>
      </c>
      <c r="H88" s="530">
        <v>74.850219999999993</v>
      </c>
      <c r="I88" s="527">
        <v>619.24010999999996</v>
      </c>
      <c r="J88" s="528">
        <v>5.4805731425499999</v>
      </c>
      <c r="K88" s="533">
        <v>0.67261967465899997</v>
      </c>
    </row>
    <row r="89" spans="1:11" ht="14.4" customHeight="1" thickBot="1" x14ac:dyDescent="0.35">
      <c r="A89" s="544" t="s">
        <v>328</v>
      </c>
      <c r="B89" s="522">
        <v>919.99986460574098</v>
      </c>
      <c r="C89" s="522">
        <v>902.64919999999995</v>
      </c>
      <c r="D89" s="523">
        <v>-17.350664605740999</v>
      </c>
      <c r="E89" s="524">
        <v>0.98114057917399999</v>
      </c>
      <c r="F89" s="522">
        <v>874.99845407301905</v>
      </c>
      <c r="G89" s="523">
        <v>583.33230271534603</v>
      </c>
      <c r="H89" s="525">
        <v>71.767740000000003</v>
      </c>
      <c r="I89" s="522">
        <v>596.46718999999996</v>
      </c>
      <c r="J89" s="523">
        <v>13.134887284653001</v>
      </c>
      <c r="K89" s="526">
        <v>0.68167799294200004</v>
      </c>
    </row>
    <row r="90" spans="1:11" ht="14.4" customHeight="1" thickBot="1" x14ac:dyDescent="0.35">
      <c r="A90" s="544" t="s">
        <v>329</v>
      </c>
      <c r="B90" s="522">
        <v>0.74423995518800001</v>
      </c>
      <c r="C90" s="522">
        <v>8.1059999999999999</v>
      </c>
      <c r="D90" s="523">
        <v>7.3617600448109997</v>
      </c>
      <c r="E90" s="524">
        <v>10.891648511329</v>
      </c>
      <c r="F90" s="522">
        <v>8.0414719174530003</v>
      </c>
      <c r="G90" s="523">
        <v>5.3609812783019999</v>
      </c>
      <c r="H90" s="525">
        <v>4.9406564584124654E-324</v>
      </c>
      <c r="I90" s="522">
        <v>0.42399999999999999</v>
      </c>
      <c r="J90" s="523">
        <v>-4.9369812783020004</v>
      </c>
      <c r="K90" s="526">
        <v>5.272666551E-2</v>
      </c>
    </row>
    <row r="91" spans="1:11" ht="14.4" customHeight="1" thickBot="1" x14ac:dyDescent="0.35">
      <c r="A91" s="544" t="s">
        <v>330</v>
      </c>
      <c r="B91" s="522">
        <v>40.907397536917998</v>
      </c>
      <c r="C91" s="522">
        <v>37.59037</v>
      </c>
      <c r="D91" s="523">
        <v>-3.3170275369179998</v>
      </c>
      <c r="E91" s="524">
        <v>0.91891374820500005</v>
      </c>
      <c r="F91" s="522">
        <v>37.599379295699997</v>
      </c>
      <c r="G91" s="523">
        <v>25.066252863799999</v>
      </c>
      <c r="H91" s="525">
        <v>3.0824799999999999</v>
      </c>
      <c r="I91" s="522">
        <v>22.34892</v>
      </c>
      <c r="J91" s="523">
        <v>-2.7173328637999998</v>
      </c>
      <c r="K91" s="526">
        <v>0.59439598255600001</v>
      </c>
    </row>
    <row r="92" spans="1:11" ht="14.4" customHeight="1" thickBot="1" x14ac:dyDescent="0.35">
      <c r="A92" s="543" t="s">
        <v>331</v>
      </c>
      <c r="B92" s="527">
        <v>104.87099368559601</v>
      </c>
      <c r="C92" s="527">
        <v>115.84522</v>
      </c>
      <c r="D92" s="528">
        <v>10.974226314404</v>
      </c>
      <c r="E92" s="529">
        <v>1.104645011253</v>
      </c>
      <c r="F92" s="527">
        <v>139.738268777862</v>
      </c>
      <c r="G92" s="528">
        <v>93.158845851907998</v>
      </c>
      <c r="H92" s="530">
        <v>1.7345999999999999</v>
      </c>
      <c r="I92" s="527">
        <v>71.952449999999999</v>
      </c>
      <c r="J92" s="528">
        <v>-21.206395851907999</v>
      </c>
      <c r="K92" s="533">
        <v>0.51490869773299996</v>
      </c>
    </row>
    <row r="93" spans="1:11" ht="14.4" customHeight="1" thickBot="1" x14ac:dyDescent="0.35">
      <c r="A93" s="544" t="s">
        <v>332</v>
      </c>
      <c r="B93" s="522">
        <v>88.870914648978996</v>
      </c>
      <c r="C93" s="522">
        <v>94.920759999999007</v>
      </c>
      <c r="D93" s="523">
        <v>6.0498453510200001</v>
      </c>
      <c r="E93" s="524">
        <v>1.0680745255620001</v>
      </c>
      <c r="F93" s="522">
        <v>87.507669145951994</v>
      </c>
      <c r="G93" s="523">
        <v>58.338446097301002</v>
      </c>
      <c r="H93" s="525">
        <v>0.19359999999999999</v>
      </c>
      <c r="I93" s="522">
        <v>63.687690000000003</v>
      </c>
      <c r="J93" s="523">
        <v>5.3492439026980003</v>
      </c>
      <c r="K93" s="526">
        <v>0.72779552491300004</v>
      </c>
    </row>
    <row r="94" spans="1:11" ht="14.4" customHeight="1" thickBot="1" x14ac:dyDescent="0.35">
      <c r="A94" s="544" t="s">
        <v>333</v>
      </c>
      <c r="B94" s="522">
        <v>5.0000396989410003</v>
      </c>
      <c r="C94" s="522">
        <v>5</v>
      </c>
      <c r="D94" s="523">
        <v>-3.9698941808552497E-5</v>
      </c>
      <c r="E94" s="524">
        <v>0.99999206027400001</v>
      </c>
      <c r="F94" s="522">
        <v>3.9979267049440002</v>
      </c>
      <c r="G94" s="523">
        <v>2.6652844699620002</v>
      </c>
      <c r="H94" s="525">
        <v>4.9406564584124654E-324</v>
      </c>
      <c r="I94" s="522">
        <v>3.9525251667299724E-323</v>
      </c>
      <c r="J94" s="523">
        <v>-2.6652844699620002</v>
      </c>
      <c r="K94" s="526">
        <v>9.8813129168249309E-324</v>
      </c>
    </row>
    <row r="95" spans="1:11" ht="14.4" customHeight="1" thickBot="1" x14ac:dyDescent="0.35">
      <c r="A95" s="544" t="s">
        <v>334</v>
      </c>
      <c r="B95" s="522">
        <v>4.9406564584124654E-324</v>
      </c>
      <c r="C95" s="522">
        <v>1.03026</v>
      </c>
      <c r="D95" s="523">
        <v>1.03026</v>
      </c>
      <c r="E95" s="534" t="s">
        <v>252</v>
      </c>
      <c r="F95" s="522">
        <v>1.206871163657</v>
      </c>
      <c r="G95" s="523">
        <v>0.80458077577099996</v>
      </c>
      <c r="H95" s="525">
        <v>4.9406564584124654E-324</v>
      </c>
      <c r="I95" s="522">
        <v>1.1616</v>
      </c>
      <c r="J95" s="523">
        <v>0.35701922422799998</v>
      </c>
      <c r="K95" s="526">
        <v>0.96248881817599996</v>
      </c>
    </row>
    <row r="96" spans="1:11" ht="14.4" customHeight="1" thickBot="1" x14ac:dyDescent="0.35">
      <c r="A96" s="544" t="s">
        <v>335</v>
      </c>
      <c r="B96" s="522">
        <v>4.9406564584124654E-324</v>
      </c>
      <c r="C96" s="522">
        <v>14.8942</v>
      </c>
      <c r="D96" s="523">
        <v>14.8942</v>
      </c>
      <c r="E96" s="534" t="s">
        <v>252</v>
      </c>
      <c r="F96" s="522">
        <v>14.984073969138</v>
      </c>
      <c r="G96" s="523">
        <v>9.9893826460920003</v>
      </c>
      <c r="H96" s="525">
        <v>1.5409999999999999</v>
      </c>
      <c r="I96" s="522">
        <v>7.1031599999999999</v>
      </c>
      <c r="J96" s="523">
        <v>-2.886222646092</v>
      </c>
      <c r="K96" s="526">
        <v>0.474047312808</v>
      </c>
    </row>
    <row r="97" spans="1:11" ht="14.4" customHeight="1" thickBot="1" x14ac:dyDescent="0.35">
      <c r="A97" s="541" t="s">
        <v>65</v>
      </c>
      <c r="B97" s="522">
        <v>22093.998469694699</v>
      </c>
      <c r="C97" s="522">
        <v>23090.171780000001</v>
      </c>
      <c r="D97" s="523">
        <v>996.17331030528703</v>
      </c>
      <c r="E97" s="524">
        <v>1.045087959595</v>
      </c>
      <c r="F97" s="522">
        <v>20387.998874593901</v>
      </c>
      <c r="G97" s="523">
        <v>13591.999249729301</v>
      </c>
      <c r="H97" s="525">
        <v>1979.9378099999999</v>
      </c>
      <c r="I97" s="522">
        <v>14501.85914</v>
      </c>
      <c r="J97" s="523">
        <v>909.85989027073595</v>
      </c>
      <c r="K97" s="526">
        <v>0.71129389545199995</v>
      </c>
    </row>
    <row r="98" spans="1:11" ht="14.4" customHeight="1" thickBot="1" x14ac:dyDescent="0.35">
      <c r="A98" s="546" t="s">
        <v>336</v>
      </c>
      <c r="B98" s="527">
        <v>16362.9989747648</v>
      </c>
      <c r="C98" s="527">
        <v>17119.838</v>
      </c>
      <c r="D98" s="528">
        <v>756.83902523515496</v>
      </c>
      <c r="E98" s="529">
        <v>1.0462530753920001</v>
      </c>
      <c r="F98" s="527">
        <v>15101.9999999998</v>
      </c>
      <c r="G98" s="528">
        <v>10067.9999999999</v>
      </c>
      <c r="H98" s="530">
        <v>1466.5719999999999</v>
      </c>
      <c r="I98" s="527">
        <v>10757.52</v>
      </c>
      <c r="J98" s="528">
        <v>689.52000000010798</v>
      </c>
      <c r="K98" s="533">
        <v>0.71232419547000003</v>
      </c>
    </row>
    <row r="99" spans="1:11" ht="14.4" customHeight="1" thickBot="1" x14ac:dyDescent="0.35">
      <c r="A99" s="543" t="s">
        <v>337</v>
      </c>
      <c r="B99" s="527">
        <v>16311.998977835599</v>
      </c>
      <c r="C99" s="527">
        <v>17057.306</v>
      </c>
      <c r="D99" s="528">
        <v>745.30702216438306</v>
      </c>
      <c r="E99" s="529">
        <v>1.0456907227109999</v>
      </c>
      <c r="F99" s="527">
        <v>15101.9999999998</v>
      </c>
      <c r="G99" s="528">
        <v>10067.9999999999</v>
      </c>
      <c r="H99" s="530">
        <v>1466.7719999999999</v>
      </c>
      <c r="I99" s="527">
        <v>10696.375</v>
      </c>
      <c r="J99" s="528">
        <v>628.37500000011096</v>
      </c>
      <c r="K99" s="533">
        <v>0.70827539398700001</v>
      </c>
    </row>
    <row r="100" spans="1:11" ht="14.4" customHeight="1" thickBot="1" x14ac:dyDescent="0.35">
      <c r="A100" s="544" t="s">
        <v>338</v>
      </c>
      <c r="B100" s="522">
        <v>16311.998977835599</v>
      </c>
      <c r="C100" s="522">
        <v>17057.306</v>
      </c>
      <c r="D100" s="523">
        <v>745.30702216438306</v>
      </c>
      <c r="E100" s="524">
        <v>1.0456907227109999</v>
      </c>
      <c r="F100" s="522">
        <v>15101.9999999998</v>
      </c>
      <c r="G100" s="523">
        <v>10067.9999999999</v>
      </c>
      <c r="H100" s="525">
        <v>1466.7719999999999</v>
      </c>
      <c r="I100" s="522">
        <v>10696.375</v>
      </c>
      <c r="J100" s="523">
        <v>628.37500000011096</v>
      </c>
      <c r="K100" s="526">
        <v>0.70827539398700001</v>
      </c>
    </row>
    <row r="101" spans="1:11" ht="14.4" customHeight="1" thickBot="1" x14ac:dyDescent="0.35">
      <c r="A101" s="543" t="s">
        <v>339</v>
      </c>
      <c r="B101" s="527">
        <v>4.9406564584124654E-324</v>
      </c>
      <c r="C101" s="527">
        <v>-1.044</v>
      </c>
      <c r="D101" s="528">
        <v>-1.044</v>
      </c>
      <c r="E101" s="535" t="s">
        <v>252</v>
      </c>
      <c r="F101" s="527">
        <v>0</v>
      </c>
      <c r="G101" s="528">
        <v>0</v>
      </c>
      <c r="H101" s="530">
        <v>4.9406564584124654E-324</v>
      </c>
      <c r="I101" s="527">
        <v>3.9525251667299724E-323</v>
      </c>
      <c r="J101" s="528">
        <v>3.9525251667299724E-323</v>
      </c>
      <c r="K101" s="531" t="s">
        <v>246</v>
      </c>
    </row>
    <row r="102" spans="1:11" ht="14.4" customHeight="1" thickBot="1" x14ac:dyDescent="0.35">
      <c r="A102" s="544" t="s">
        <v>340</v>
      </c>
      <c r="B102" s="522">
        <v>4.9406564584124654E-324</v>
      </c>
      <c r="C102" s="522">
        <v>-1.044</v>
      </c>
      <c r="D102" s="523">
        <v>-1.044</v>
      </c>
      <c r="E102" s="534" t="s">
        <v>252</v>
      </c>
      <c r="F102" s="522">
        <v>0</v>
      </c>
      <c r="G102" s="523">
        <v>0</v>
      </c>
      <c r="H102" s="525">
        <v>4.9406564584124654E-324</v>
      </c>
      <c r="I102" s="522">
        <v>3.9525251667299724E-323</v>
      </c>
      <c r="J102" s="523">
        <v>3.9525251667299724E-323</v>
      </c>
      <c r="K102" s="532" t="s">
        <v>246</v>
      </c>
    </row>
    <row r="103" spans="1:11" ht="14.4" customHeight="1" thickBot="1" x14ac:dyDescent="0.35">
      <c r="A103" s="543" t="s">
        <v>341</v>
      </c>
      <c r="B103" s="527">
        <v>50.999996929231003</v>
      </c>
      <c r="C103" s="527">
        <v>63.576000000000001</v>
      </c>
      <c r="D103" s="528">
        <v>12.576003070769</v>
      </c>
      <c r="E103" s="529">
        <v>1.2465883103519999</v>
      </c>
      <c r="F103" s="527">
        <v>0</v>
      </c>
      <c r="G103" s="528">
        <v>0</v>
      </c>
      <c r="H103" s="530">
        <v>4.9406564584124654E-324</v>
      </c>
      <c r="I103" s="527">
        <v>61.145000000000003</v>
      </c>
      <c r="J103" s="528">
        <v>61.145000000000003</v>
      </c>
      <c r="K103" s="531" t="s">
        <v>246</v>
      </c>
    </row>
    <row r="104" spans="1:11" ht="14.4" customHeight="1" thickBot="1" x14ac:dyDescent="0.35">
      <c r="A104" s="544" t="s">
        <v>342</v>
      </c>
      <c r="B104" s="522">
        <v>50.999996929231003</v>
      </c>
      <c r="C104" s="522">
        <v>63.576000000000001</v>
      </c>
      <c r="D104" s="523">
        <v>12.576003070769</v>
      </c>
      <c r="E104" s="524">
        <v>1.2465883103519999</v>
      </c>
      <c r="F104" s="522">
        <v>0</v>
      </c>
      <c r="G104" s="523">
        <v>0</v>
      </c>
      <c r="H104" s="525">
        <v>4.9406564584124654E-324</v>
      </c>
      <c r="I104" s="522">
        <v>61.145000000000003</v>
      </c>
      <c r="J104" s="523">
        <v>61.145000000000003</v>
      </c>
      <c r="K104" s="532" t="s">
        <v>246</v>
      </c>
    </row>
    <row r="105" spans="1:11" ht="14.4" customHeight="1" thickBot="1" x14ac:dyDescent="0.35">
      <c r="A105" s="542" t="s">
        <v>343</v>
      </c>
      <c r="B105" s="522">
        <v>5566.9995848045</v>
      </c>
      <c r="C105" s="522">
        <v>5799.1346700000004</v>
      </c>
      <c r="D105" s="523">
        <v>232.135085195503</v>
      </c>
      <c r="E105" s="524">
        <v>1.041698419706</v>
      </c>
      <c r="F105" s="522">
        <v>5134.99887459406</v>
      </c>
      <c r="G105" s="523">
        <v>3423.33258306271</v>
      </c>
      <c r="H105" s="525">
        <v>498.69799999999998</v>
      </c>
      <c r="I105" s="522">
        <v>3636.7619</v>
      </c>
      <c r="J105" s="523">
        <v>213.42931693729099</v>
      </c>
      <c r="K105" s="526">
        <v>0.70823032074900005</v>
      </c>
    </row>
    <row r="106" spans="1:11" ht="14.4" customHeight="1" thickBot="1" x14ac:dyDescent="0.35">
      <c r="A106" s="543" t="s">
        <v>344</v>
      </c>
      <c r="B106" s="527">
        <v>1474.9998311885499</v>
      </c>
      <c r="C106" s="527">
        <v>1535.162</v>
      </c>
      <c r="D106" s="528">
        <v>60.162168811450002</v>
      </c>
      <c r="E106" s="529">
        <v>1.040787915726</v>
      </c>
      <c r="F106" s="527">
        <v>1358.99999786795</v>
      </c>
      <c r="G106" s="528">
        <v>905.999998578636</v>
      </c>
      <c r="H106" s="530">
        <v>132.005</v>
      </c>
      <c r="I106" s="527">
        <v>962.66800000000001</v>
      </c>
      <c r="J106" s="528">
        <v>56.668001421364004</v>
      </c>
      <c r="K106" s="533">
        <v>0.70836497535700005</v>
      </c>
    </row>
    <row r="107" spans="1:11" ht="14.4" customHeight="1" thickBot="1" x14ac:dyDescent="0.35">
      <c r="A107" s="544" t="s">
        <v>345</v>
      </c>
      <c r="B107" s="522">
        <v>1474.9998311885499</v>
      </c>
      <c r="C107" s="522">
        <v>1535.162</v>
      </c>
      <c r="D107" s="523">
        <v>60.162168811450002</v>
      </c>
      <c r="E107" s="524">
        <v>1.040787915726</v>
      </c>
      <c r="F107" s="522">
        <v>1358.99999786795</v>
      </c>
      <c r="G107" s="523">
        <v>905.999998578636</v>
      </c>
      <c r="H107" s="525">
        <v>132.005</v>
      </c>
      <c r="I107" s="522">
        <v>962.66800000000001</v>
      </c>
      <c r="J107" s="523">
        <v>56.668001421364004</v>
      </c>
      <c r="K107" s="526">
        <v>0.70836497535700005</v>
      </c>
    </row>
    <row r="108" spans="1:11" ht="14.4" customHeight="1" thickBot="1" x14ac:dyDescent="0.35">
      <c r="A108" s="543" t="s">
        <v>346</v>
      </c>
      <c r="B108" s="527">
        <v>4091.9997536159499</v>
      </c>
      <c r="C108" s="527">
        <v>4264.3276699999997</v>
      </c>
      <c r="D108" s="528">
        <v>172.327916384053</v>
      </c>
      <c r="E108" s="529">
        <v>1.042113374086</v>
      </c>
      <c r="F108" s="527">
        <v>3775.9988767261102</v>
      </c>
      <c r="G108" s="528">
        <v>2517.3325844840701</v>
      </c>
      <c r="H108" s="530">
        <v>366.69299999999998</v>
      </c>
      <c r="I108" s="527">
        <v>2674.0938999999998</v>
      </c>
      <c r="J108" s="528">
        <v>156.76131551592701</v>
      </c>
      <c r="K108" s="533">
        <v>0.70818185791300003</v>
      </c>
    </row>
    <row r="109" spans="1:11" ht="14.4" customHeight="1" thickBot="1" x14ac:dyDescent="0.35">
      <c r="A109" s="544" t="s">
        <v>347</v>
      </c>
      <c r="B109" s="522">
        <v>4091.9997536159499</v>
      </c>
      <c r="C109" s="522">
        <v>4264.3276699999997</v>
      </c>
      <c r="D109" s="523">
        <v>172.327916384053</v>
      </c>
      <c r="E109" s="524">
        <v>1.042113374086</v>
      </c>
      <c r="F109" s="522">
        <v>3775.9988767261102</v>
      </c>
      <c r="G109" s="523">
        <v>2517.3325844840701</v>
      </c>
      <c r="H109" s="525">
        <v>366.69299999999998</v>
      </c>
      <c r="I109" s="522">
        <v>2674.0938999999998</v>
      </c>
      <c r="J109" s="523">
        <v>156.76131551592701</v>
      </c>
      <c r="K109" s="526">
        <v>0.70818185791300003</v>
      </c>
    </row>
    <row r="110" spans="1:11" ht="14.4" customHeight="1" thickBot="1" x14ac:dyDescent="0.35">
      <c r="A110" s="543" t="s">
        <v>348</v>
      </c>
      <c r="B110" s="527">
        <v>4.9406564584124654E-324</v>
      </c>
      <c r="C110" s="527">
        <v>-9.4E-2</v>
      </c>
      <c r="D110" s="528">
        <v>-9.4E-2</v>
      </c>
      <c r="E110" s="535" t="s">
        <v>252</v>
      </c>
      <c r="F110" s="527">
        <v>0</v>
      </c>
      <c r="G110" s="528">
        <v>0</v>
      </c>
      <c r="H110" s="530">
        <v>4.9406564584124654E-324</v>
      </c>
      <c r="I110" s="527">
        <v>3.9525251667299724E-323</v>
      </c>
      <c r="J110" s="528">
        <v>3.9525251667299724E-323</v>
      </c>
      <c r="K110" s="531" t="s">
        <v>246</v>
      </c>
    </row>
    <row r="111" spans="1:11" ht="14.4" customHeight="1" thickBot="1" x14ac:dyDescent="0.35">
      <c r="A111" s="544" t="s">
        <v>349</v>
      </c>
      <c r="B111" s="522">
        <v>4.9406564584124654E-324</v>
      </c>
      <c r="C111" s="522">
        <v>-9.4E-2</v>
      </c>
      <c r="D111" s="523">
        <v>-9.4E-2</v>
      </c>
      <c r="E111" s="534" t="s">
        <v>252</v>
      </c>
      <c r="F111" s="522">
        <v>0</v>
      </c>
      <c r="G111" s="523">
        <v>0</v>
      </c>
      <c r="H111" s="525">
        <v>4.9406564584124654E-324</v>
      </c>
      <c r="I111" s="522">
        <v>3.9525251667299724E-323</v>
      </c>
      <c r="J111" s="523">
        <v>3.9525251667299724E-323</v>
      </c>
      <c r="K111" s="532" t="s">
        <v>246</v>
      </c>
    </row>
    <row r="112" spans="1:11" ht="14.4" customHeight="1" thickBot="1" x14ac:dyDescent="0.35">
      <c r="A112" s="543" t="s">
        <v>350</v>
      </c>
      <c r="B112" s="527">
        <v>4.9406564584124654E-324</v>
      </c>
      <c r="C112" s="527">
        <v>-0.26100000000000001</v>
      </c>
      <c r="D112" s="528">
        <v>-0.26100000000000001</v>
      </c>
      <c r="E112" s="535" t="s">
        <v>252</v>
      </c>
      <c r="F112" s="527">
        <v>0</v>
      </c>
      <c r="G112" s="528">
        <v>0</v>
      </c>
      <c r="H112" s="530">
        <v>4.9406564584124654E-324</v>
      </c>
      <c r="I112" s="527">
        <v>3.9525251667299724E-323</v>
      </c>
      <c r="J112" s="528">
        <v>3.9525251667299724E-323</v>
      </c>
      <c r="K112" s="531" t="s">
        <v>246</v>
      </c>
    </row>
    <row r="113" spans="1:11" ht="14.4" customHeight="1" thickBot="1" x14ac:dyDescent="0.35">
      <c r="A113" s="544" t="s">
        <v>351</v>
      </c>
      <c r="B113" s="522">
        <v>4.9406564584124654E-324</v>
      </c>
      <c r="C113" s="522">
        <v>-0.26100000000000001</v>
      </c>
      <c r="D113" s="523">
        <v>-0.26100000000000001</v>
      </c>
      <c r="E113" s="534" t="s">
        <v>252</v>
      </c>
      <c r="F113" s="522">
        <v>0</v>
      </c>
      <c r="G113" s="523">
        <v>0</v>
      </c>
      <c r="H113" s="525">
        <v>4.9406564584124654E-324</v>
      </c>
      <c r="I113" s="522">
        <v>3.9525251667299724E-323</v>
      </c>
      <c r="J113" s="523">
        <v>3.9525251667299724E-323</v>
      </c>
      <c r="K113" s="532" t="s">
        <v>246</v>
      </c>
    </row>
    <row r="114" spans="1:11" ht="14.4" customHeight="1" thickBot="1" x14ac:dyDescent="0.35">
      <c r="A114" s="542" t="s">
        <v>352</v>
      </c>
      <c r="B114" s="522">
        <v>163.99991012537501</v>
      </c>
      <c r="C114" s="522">
        <v>171.19910999999999</v>
      </c>
      <c r="D114" s="523">
        <v>7.199199874624</v>
      </c>
      <c r="E114" s="524">
        <v>1.043897584267</v>
      </c>
      <c r="F114" s="522">
        <v>150.99999999999801</v>
      </c>
      <c r="G114" s="523">
        <v>100.666666666666</v>
      </c>
      <c r="H114" s="525">
        <v>14.667809999999999</v>
      </c>
      <c r="I114" s="522">
        <v>107.57724</v>
      </c>
      <c r="J114" s="523">
        <v>6.9105733333339998</v>
      </c>
      <c r="K114" s="526">
        <v>0.71243205298000001</v>
      </c>
    </row>
    <row r="115" spans="1:11" ht="14.4" customHeight="1" thickBot="1" x14ac:dyDescent="0.35">
      <c r="A115" s="543" t="s">
        <v>353</v>
      </c>
      <c r="B115" s="527">
        <v>163.99991012537501</v>
      </c>
      <c r="C115" s="527">
        <v>171.19910999999999</v>
      </c>
      <c r="D115" s="528">
        <v>7.199199874624</v>
      </c>
      <c r="E115" s="529">
        <v>1.043897584267</v>
      </c>
      <c r="F115" s="527">
        <v>150.99999999999801</v>
      </c>
      <c r="G115" s="528">
        <v>100.666666666666</v>
      </c>
      <c r="H115" s="530">
        <v>14.667809999999999</v>
      </c>
      <c r="I115" s="527">
        <v>107.57724</v>
      </c>
      <c r="J115" s="528">
        <v>6.9105733333339998</v>
      </c>
      <c r="K115" s="533">
        <v>0.71243205298000001</v>
      </c>
    </row>
    <row r="116" spans="1:11" ht="14.4" customHeight="1" thickBot="1" x14ac:dyDescent="0.35">
      <c r="A116" s="544" t="s">
        <v>354</v>
      </c>
      <c r="B116" s="522">
        <v>163.99991012537501</v>
      </c>
      <c r="C116" s="522">
        <v>171.19910999999999</v>
      </c>
      <c r="D116" s="523">
        <v>7.199199874624</v>
      </c>
      <c r="E116" s="524">
        <v>1.043897584267</v>
      </c>
      <c r="F116" s="522">
        <v>150.99999999999801</v>
      </c>
      <c r="G116" s="523">
        <v>100.666666666666</v>
      </c>
      <c r="H116" s="525">
        <v>14.667809999999999</v>
      </c>
      <c r="I116" s="522">
        <v>107.57724</v>
      </c>
      <c r="J116" s="523">
        <v>6.9105733333339998</v>
      </c>
      <c r="K116" s="526">
        <v>0.71243205298000001</v>
      </c>
    </row>
    <row r="117" spans="1:11" ht="14.4" customHeight="1" thickBot="1" x14ac:dyDescent="0.35">
      <c r="A117" s="541" t="s">
        <v>355</v>
      </c>
      <c r="B117" s="522">
        <v>4.9406564584124654E-324</v>
      </c>
      <c r="C117" s="522">
        <v>2.8159999999999998</v>
      </c>
      <c r="D117" s="523">
        <v>2.8159999999999998</v>
      </c>
      <c r="E117" s="534" t="s">
        <v>252</v>
      </c>
      <c r="F117" s="522">
        <v>0</v>
      </c>
      <c r="G117" s="523">
        <v>0</v>
      </c>
      <c r="H117" s="525">
        <v>4.9406564584124654E-324</v>
      </c>
      <c r="I117" s="522">
        <v>10.4842</v>
      </c>
      <c r="J117" s="523">
        <v>10.4842</v>
      </c>
      <c r="K117" s="532" t="s">
        <v>246</v>
      </c>
    </row>
    <row r="118" spans="1:11" ht="14.4" customHeight="1" thickBot="1" x14ac:dyDescent="0.35">
      <c r="A118" s="542" t="s">
        <v>356</v>
      </c>
      <c r="B118" s="522">
        <v>4.9406564584124654E-324</v>
      </c>
      <c r="C118" s="522">
        <v>2.8159999999999998</v>
      </c>
      <c r="D118" s="523">
        <v>2.8159999999999998</v>
      </c>
      <c r="E118" s="534" t="s">
        <v>252</v>
      </c>
      <c r="F118" s="522">
        <v>0</v>
      </c>
      <c r="G118" s="523">
        <v>0</v>
      </c>
      <c r="H118" s="525">
        <v>4.9406564584124654E-324</v>
      </c>
      <c r="I118" s="522">
        <v>10.4842</v>
      </c>
      <c r="J118" s="523">
        <v>10.4842</v>
      </c>
      <c r="K118" s="532" t="s">
        <v>246</v>
      </c>
    </row>
    <row r="119" spans="1:11" ht="14.4" customHeight="1" thickBot="1" x14ac:dyDescent="0.35">
      <c r="A119" s="543" t="s">
        <v>357</v>
      </c>
      <c r="B119" s="527">
        <v>4.9406564584124654E-324</v>
      </c>
      <c r="C119" s="527">
        <v>1.3160000000000001</v>
      </c>
      <c r="D119" s="528">
        <v>1.3160000000000001</v>
      </c>
      <c r="E119" s="535" t="s">
        <v>252</v>
      </c>
      <c r="F119" s="527">
        <v>0</v>
      </c>
      <c r="G119" s="528">
        <v>0</v>
      </c>
      <c r="H119" s="530">
        <v>4.9406564584124654E-324</v>
      </c>
      <c r="I119" s="527">
        <v>4.8342000000000001</v>
      </c>
      <c r="J119" s="528">
        <v>4.8342000000000001</v>
      </c>
      <c r="K119" s="531" t="s">
        <v>246</v>
      </c>
    </row>
    <row r="120" spans="1:11" ht="14.4" customHeight="1" thickBot="1" x14ac:dyDescent="0.35">
      <c r="A120" s="544" t="s">
        <v>358</v>
      </c>
      <c r="B120" s="522">
        <v>4.9406564584124654E-324</v>
      </c>
      <c r="C120" s="522">
        <v>1.1160000000000001</v>
      </c>
      <c r="D120" s="523">
        <v>1.1160000000000001</v>
      </c>
      <c r="E120" s="534" t="s">
        <v>252</v>
      </c>
      <c r="F120" s="522">
        <v>0</v>
      </c>
      <c r="G120" s="523">
        <v>0</v>
      </c>
      <c r="H120" s="525">
        <v>4.9406564584124654E-324</v>
      </c>
      <c r="I120" s="522">
        <v>1.2342</v>
      </c>
      <c r="J120" s="523">
        <v>1.2342</v>
      </c>
      <c r="K120" s="532" t="s">
        <v>246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0.2</v>
      </c>
      <c r="D121" s="523">
        <v>0.2</v>
      </c>
      <c r="E121" s="534" t="s">
        <v>252</v>
      </c>
      <c r="F121" s="522">
        <v>0</v>
      </c>
      <c r="G121" s="523">
        <v>0</v>
      </c>
      <c r="H121" s="525">
        <v>4.9406564584124654E-324</v>
      </c>
      <c r="I121" s="522">
        <v>3.4</v>
      </c>
      <c r="J121" s="523">
        <v>3.4</v>
      </c>
      <c r="K121" s="532" t="s">
        <v>246</v>
      </c>
    </row>
    <row r="122" spans="1:11" ht="14.4" customHeight="1" thickBot="1" x14ac:dyDescent="0.35">
      <c r="A122" s="544" t="s">
        <v>360</v>
      </c>
      <c r="B122" s="522">
        <v>4.9406564584124654E-324</v>
      </c>
      <c r="C122" s="522">
        <v>4.9406564584124654E-324</v>
      </c>
      <c r="D122" s="523">
        <v>0</v>
      </c>
      <c r="E122" s="524">
        <v>1</v>
      </c>
      <c r="F122" s="522">
        <v>4.9406564584124654E-324</v>
      </c>
      <c r="G122" s="523">
        <v>0</v>
      </c>
      <c r="H122" s="525">
        <v>4.9406564584124654E-324</v>
      </c>
      <c r="I122" s="522">
        <v>0.2</v>
      </c>
      <c r="J122" s="523">
        <v>0.2</v>
      </c>
      <c r="K122" s="532" t="s">
        <v>252</v>
      </c>
    </row>
    <row r="123" spans="1:11" ht="14.4" customHeight="1" thickBot="1" x14ac:dyDescent="0.35">
      <c r="A123" s="543" t="s">
        <v>361</v>
      </c>
      <c r="B123" s="527">
        <v>4.9406564584124654E-324</v>
      </c>
      <c r="C123" s="527">
        <v>4.9406564584124654E-324</v>
      </c>
      <c r="D123" s="528">
        <v>0</v>
      </c>
      <c r="E123" s="529">
        <v>1</v>
      </c>
      <c r="F123" s="527">
        <v>4.9406564584124654E-324</v>
      </c>
      <c r="G123" s="528">
        <v>0</v>
      </c>
      <c r="H123" s="530">
        <v>4.9406564584124654E-324</v>
      </c>
      <c r="I123" s="527">
        <v>1.2</v>
      </c>
      <c r="J123" s="528">
        <v>1.2</v>
      </c>
      <c r="K123" s="531" t="s">
        <v>252</v>
      </c>
    </row>
    <row r="124" spans="1:11" ht="14.4" customHeight="1" thickBot="1" x14ac:dyDescent="0.35">
      <c r="A124" s="544" t="s">
        <v>362</v>
      </c>
      <c r="B124" s="522">
        <v>4.9406564584124654E-324</v>
      </c>
      <c r="C124" s="522">
        <v>4.9406564584124654E-324</v>
      </c>
      <c r="D124" s="523">
        <v>0</v>
      </c>
      <c r="E124" s="524">
        <v>1</v>
      </c>
      <c r="F124" s="522">
        <v>4.9406564584124654E-324</v>
      </c>
      <c r="G124" s="523">
        <v>0</v>
      </c>
      <c r="H124" s="525">
        <v>4.9406564584124654E-324</v>
      </c>
      <c r="I124" s="522">
        <v>1.2</v>
      </c>
      <c r="J124" s="523">
        <v>1.2</v>
      </c>
      <c r="K124" s="532" t="s">
        <v>252</v>
      </c>
    </row>
    <row r="125" spans="1:11" ht="14.4" customHeight="1" thickBot="1" x14ac:dyDescent="0.35">
      <c r="A125" s="547" t="s">
        <v>363</v>
      </c>
      <c r="B125" s="522">
        <v>4.9406564584124654E-324</v>
      </c>
      <c r="C125" s="522">
        <v>1.5</v>
      </c>
      <c r="D125" s="523">
        <v>1.5</v>
      </c>
      <c r="E125" s="534" t="s">
        <v>252</v>
      </c>
      <c r="F125" s="522">
        <v>0</v>
      </c>
      <c r="G125" s="523">
        <v>0</v>
      </c>
      <c r="H125" s="525">
        <v>4.9406564584124654E-324</v>
      </c>
      <c r="I125" s="522">
        <v>3.8</v>
      </c>
      <c r="J125" s="523">
        <v>3.8</v>
      </c>
      <c r="K125" s="532" t="s">
        <v>246</v>
      </c>
    </row>
    <row r="126" spans="1:11" ht="14.4" customHeight="1" thickBot="1" x14ac:dyDescent="0.35">
      <c r="A126" s="544" t="s">
        <v>364</v>
      </c>
      <c r="B126" s="522">
        <v>4.9406564584124654E-324</v>
      </c>
      <c r="C126" s="522">
        <v>1.5</v>
      </c>
      <c r="D126" s="523">
        <v>1.5</v>
      </c>
      <c r="E126" s="534" t="s">
        <v>252</v>
      </c>
      <c r="F126" s="522">
        <v>0</v>
      </c>
      <c r="G126" s="523">
        <v>0</v>
      </c>
      <c r="H126" s="525">
        <v>4.9406564584124654E-324</v>
      </c>
      <c r="I126" s="522">
        <v>3.8</v>
      </c>
      <c r="J126" s="523">
        <v>3.8</v>
      </c>
      <c r="K126" s="532" t="s">
        <v>246</v>
      </c>
    </row>
    <row r="127" spans="1:11" ht="14.4" customHeight="1" thickBot="1" x14ac:dyDescent="0.35">
      <c r="A127" s="543" t="s">
        <v>365</v>
      </c>
      <c r="B127" s="527">
        <v>4.9406564584124654E-324</v>
      </c>
      <c r="C127" s="527">
        <v>4.9406564584124654E-324</v>
      </c>
      <c r="D127" s="528">
        <v>0</v>
      </c>
      <c r="E127" s="529">
        <v>1</v>
      </c>
      <c r="F127" s="527">
        <v>4.9406564584124654E-324</v>
      </c>
      <c r="G127" s="528">
        <v>0</v>
      </c>
      <c r="H127" s="530">
        <v>4.9406564584124654E-324</v>
      </c>
      <c r="I127" s="527">
        <v>0.64999999999900004</v>
      </c>
      <c r="J127" s="528">
        <v>0.64999999999900004</v>
      </c>
      <c r="K127" s="531" t="s">
        <v>252</v>
      </c>
    </row>
    <row r="128" spans="1:11" ht="14.4" customHeight="1" thickBot="1" x14ac:dyDescent="0.35">
      <c r="A128" s="544" t="s">
        <v>366</v>
      </c>
      <c r="B128" s="522">
        <v>4.9406564584124654E-324</v>
      </c>
      <c r="C128" s="522">
        <v>4.9406564584124654E-324</v>
      </c>
      <c r="D128" s="523">
        <v>0</v>
      </c>
      <c r="E128" s="524">
        <v>1</v>
      </c>
      <c r="F128" s="522">
        <v>4.9406564584124654E-324</v>
      </c>
      <c r="G128" s="523">
        <v>0</v>
      </c>
      <c r="H128" s="525">
        <v>4.9406564584124654E-324</v>
      </c>
      <c r="I128" s="522">
        <v>0.64999999999900004</v>
      </c>
      <c r="J128" s="523">
        <v>0.64999999999900004</v>
      </c>
      <c r="K128" s="532" t="s">
        <v>252</v>
      </c>
    </row>
    <row r="129" spans="1:11" ht="14.4" customHeight="1" thickBot="1" x14ac:dyDescent="0.35">
      <c r="A129" s="541" t="s">
        <v>367</v>
      </c>
      <c r="B129" s="522">
        <v>932.88002383021103</v>
      </c>
      <c r="C129" s="522">
        <v>989.04366000000095</v>
      </c>
      <c r="D129" s="523">
        <v>56.163636169789001</v>
      </c>
      <c r="E129" s="524">
        <v>1.060204565147</v>
      </c>
      <c r="F129" s="522">
        <v>457.99999999997499</v>
      </c>
      <c r="G129" s="523">
        <v>305.333333333317</v>
      </c>
      <c r="H129" s="525">
        <v>43.392000000000003</v>
      </c>
      <c r="I129" s="522">
        <v>374.62099999999998</v>
      </c>
      <c r="J129" s="523">
        <v>69.287666666682995</v>
      </c>
      <c r="K129" s="526">
        <v>0.81794978165900001</v>
      </c>
    </row>
    <row r="130" spans="1:11" ht="14.4" customHeight="1" thickBot="1" x14ac:dyDescent="0.35">
      <c r="A130" s="542" t="s">
        <v>368</v>
      </c>
      <c r="B130" s="522">
        <v>784.00003279444797</v>
      </c>
      <c r="C130" s="522">
        <v>748.65300000000002</v>
      </c>
      <c r="D130" s="523">
        <v>-35.347032794447998</v>
      </c>
      <c r="E130" s="524">
        <v>0.95491450087200003</v>
      </c>
      <c r="F130" s="522">
        <v>457.99999999997499</v>
      </c>
      <c r="G130" s="523">
        <v>305.333333333317</v>
      </c>
      <c r="H130" s="525">
        <v>38.142000000000003</v>
      </c>
      <c r="I130" s="522">
        <v>305.15699999999998</v>
      </c>
      <c r="J130" s="523">
        <v>-0.17633333331600001</v>
      </c>
      <c r="K130" s="526">
        <v>0.66628165938799999</v>
      </c>
    </row>
    <row r="131" spans="1:11" ht="14.4" customHeight="1" thickBot="1" x14ac:dyDescent="0.35">
      <c r="A131" s="543" t="s">
        <v>369</v>
      </c>
      <c r="B131" s="527">
        <v>784.00003279444797</v>
      </c>
      <c r="C131" s="527">
        <v>748.65300000000002</v>
      </c>
      <c r="D131" s="528">
        <v>-35.347032794447998</v>
      </c>
      <c r="E131" s="529">
        <v>0.95491450087200003</v>
      </c>
      <c r="F131" s="527">
        <v>457.99999999997499</v>
      </c>
      <c r="G131" s="528">
        <v>305.333333333317</v>
      </c>
      <c r="H131" s="530">
        <v>38.142000000000003</v>
      </c>
      <c r="I131" s="527">
        <v>305.15699999999998</v>
      </c>
      <c r="J131" s="528">
        <v>-0.17633333331600001</v>
      </c>
      <c r="K131" s="533">
        <v>0.66628165938799999</v>
      </c>
    </row>
    <row r="132" spans="1:11" ht="14.4" customHeight="1" thickBot="1" x14ac:dyDescent="0.35">
      <c r="A132" s="544" t="s">
        <v>370</v>
      </c>
      <c r="B132" s="522">
        <v>289.000062598971</v>
      </c>
      <c r="C132" s="522">
        <v>282.22199999999998</v>
      </c>
      <c r="D132" s="523">
        <v>-6.7780625989700001</v>
      </c>
      <c r="E132" s="524">
        <v>0.97654650127700005</v>
      </c>
      <c r="F132" s="522">
        <v>149.99999999999201</v>
      </c>
      <c r="G132" s="523">
        <v>99.999999999994003</v>
      </c>
      <c r="H132" s="525">
        <v>12.49</v>
      </c>
      <c r="I132" s="522">
        <v>99.92</v>
      </c>
      <c r="J132" s="523">
        <v>-7.9999999993999996E-2</v>
      </c>
      <c r="K132" s="526">
        <v>0.66613333333299996</v>
      </c>
    </row>
    <row r="133" spans="1:11" ht="14.4" customHeight="1" thickBot="1" x14ac:dyDescent="0.35">
      <c r="A133" s="544" t="s">
        <v>371</v>
      </c>
      <c r="B133" s="522">
        <v>174.99994946305</v>
      </c>
      <c r="C133" s="522">
        <v>147.553</v>
      </c>
      <c r="D133" s="523">
        <v>-27.44694946305</v>
      </c>
      <c r="E133" s="524">
        <v>0.84316024348899998</v>
      </c>
      <c r="F133" s="522">
        <v>109.999999999994</v>
      </c>
      <c r="G133" s="523">
        <v>73.333333333328994</v>
      </c>
      <c r="H133" s="525">
        <v>9.1319999999999997</v>
      </c>
      <c r="I133" s="522">
        <v>73.069000000000003</v>
      </c>
      <c r="J133" s="523">
        <v>-0.264333333329</v>
      </c>
      <c r="K133" s="526">
        <v>0.66426363636300001</v>
      </c>
    </row>
    <row r="134" spans="1:11" ht="14.4" customHeight="1" thickBot="1" x14ac:dyDescent="0.35">
      <c r="A134" s="544" t="s">
        <v>372</v>
      </c>
      <c r="B134" s="522">
        <v>83.000035002470995</v>
      </c>
      <c r="C134" s="522">
        <v>82.206000000000003</v>
      </c>
      <c r="D134" s="523">
        <v>-0.79403500247100001</v>
      </c>
      <c r="E134" s="524">
        <v>0.99043331725700001</v>
      </c>
      <c r="F134" s="522">
        <v>43.999999999997002</v>
      </c>
      <c r="G134" s="523">
        <v>29.333333333331002</v>
      </c>
      <c r="H134" s="525">
        <v>3.637</v>
      </c>
      <c r="I134" s="522">
        <v>29.096</v>
      </c>
      <c r="J134" s="523">
        <v>-0.23733333333100001</v>
      </c>
      <c r="K134" s="526">
        <v>0.66127272727200004</v>
      </c>
    </row>
    <row r="135" spans="1:11" ht="14.4" customHeight="1" thickBot="1" x14ac:dyDescent="0.35">
      <c r="A135" s="544" t="s">
        <v>373</v>
      </c>
      <c r="B135" s="522">
        <v>228.99994621164799</v>
      </c>
      <c r="C135" s="522">
        <v>228.5</v>
      </c>
      <c r="D135" s="523">
        <v>-0.49994621164699998</v>
      </c>
      <c r="E135" s="524">
        <v>0.99781682825700002</v>
      </c>
      <c r="F135" s="522">
        <v>146.99999999999201</v>
      </c>
      <c r="G135" s="523">
        <v>97.999999999994003</v>
      </c>
      <c r="H135" s="525">
        <v>12.272</v>
      </c>
      <c r="I135" s="522">
        <v>98.183999999999997</v>
      </c>
      <c r="J135" s="523">
        <v>0.184000000005</v>
      </c>
      <c r="K135" s="526">
        <v>0.66791836734599996</v>
      </c>
    </row>
    <row r="136" spans="1:11" ht="14.4" customHeight="1" thickBot="1" x14ac:dyDescent="0.35">
      <c r="A136" s="544" t="s">
        <v>374</v>
      </c>
      <c r="B136" s="522">
        <v>8.0000395183080002</v>
      </c>
      <c r="C136" s="522">
        <v>8.1720000000000006</v>
      </c>
      <c r="D136" s="523">
        <v>0.17196048169100001</v>
      </c>
      <c r="E136" s="524">
        <v>1.02149495403</v>
      </c>
      <c r="F136" s="522">
        <v>6.9999999999989999</v>
      </c>
      <c r="G136" s="523">
        <v>4.6666666666659999</v>
      </c>
      <c r="H136" s="525">
        <v>0.61099999999999999</v>
      </c>
      <c r="I136" s="522">
        <v>4.8879999999999999</v>
      </c>
      <c r="J136" s="523">
        <v>0.22133333333300001</v>
      </c>
      <c r="K136" s="526">
        <v>0.69828571428499997</v>
      </c>
    </row>
    <row r="137" spans="1:11" ht="14.4" customHeight="1" thickBot="1" x14ac:dyDescent="0.35">
      <c r="A137" s="542" t="s">
        <v>375</v>
      </c>
      <c r="B137" s="522">
        <v>148.879991035763</v>
      </c>
      <c r="C137" s="522">
        <v>240.39066</v>
      </c>
      <c r="D137" s="523">
        <v>91.510668964236999</v>
      </c>
      <c r="E137" s="524">
        <v>1.614660629192</v>
      </c>
      <c r="F137" s="522">
        <v>0</v>
      </c>
      <c r="G137" s="523">
        <v>0</v>
      </c>
      <c r="H137" s="525">
        <v>5.25</v>
      </c>
      <c r="I137" s="522">
        <v>69.463999999999999</v>
      </c>
      <c r="J137" s="523">
        <v>69.463999999999999</v>
      </c>
      <c r="K137" s="532" t="s">
        <v>246</v>
      </c>
    </row>
    <row r="138" spans="1:11" ht="14.4" customHeight="1" thickBot="1" x14ac:dyDescent="0.35">
      <c r="A138" s="543" t="s">
        <v>376</v>
      </c>
      <c r="B138" s="527">
        <v>148.879991035763</v>
      </c>
      <c r="C138" s="527">
        <v>165.02665999999999</v>
      </c>
      <c r="D138" s="528">
        <v>16.146668964237001</v>
      </c>
      <c r="E138" s="529">
        <v>1.108454258036</v>
      </c>
      <c r="F138" s="527">
        <v>0</v>
      </c>
      <c r="G138" s="528">
        <v>0</v>
      </c>
      <c r="H138" s="530">
        <v>4.9406564584124654E-324</v>
      </c>
      <c r="I138" s="527">
        <v>64.213999999999999</v>
      </c>
      <c r="J138" s="528">
        <v>64.213999999999999</v>
      </c>
      <c r="K138" s="531" t="s">
        <v>246</v>
      </c>
    </row>
    <row r="139" spans="1:11" ht="14.4" customHeight="1" thickBot="1" x14ac:dyDescent="0.35">
      <c r="A139" s="544" t="s">
        <v>377</v>
      </c>
      <c r="B139" s="522">
        <v>148.879991035763</v>
      </c>
      <c r="C139" s="522">
        <v>144.59966</v>
      </c>
      <c r="D139" s="523">
        <v>-4.280331035763</v>
      </c>
      <c r="E139" s="524">
        <v>0.97124978980700005</v>
      </c>
      <c r="F139" s="522">
        <v>0</v>
      </c>
      <c r="G139" s="523">
        <v>0</v>
      </c>
      <c r="H139" s="525">
        <v>4.9406564584124654E-324</v>
      </c>
      <c r="I139" s="522">
        <v>64.213999999999999</v>
      </c>
      <c r="J139" s="523">
        <v>64.213999999999999</v>
      </c>
      <c r="K139" s="532" t="s">
        <v>246</v>
      </c>
    </row>
    <row r="140" spans="1:11" ht="14.4" customHeight="1" thickBot="1" x14ac:dyDescent="0.35">
      <c r="A140" s="544" t="s">
        <v>378</v>
      </c>
      <c r="B140" s="522">
        <v>4.9406564584124654E-324</v>
      </c>
      <c r="C140" s="522">
        <v>20.427</v>
      </c>
      <c r="D140" s="523">
        <v>20.427</v>
      </c>
      <c r="E140" s="534" t="s">
        <v>252</v>
      </c>
      <c r="F140" s="522">
        <v>0</v>
      </c>
      <c r="G140" s="523">
        <v>0</v>
      </c>
      <c r="H140" s="525">
        <v>4.9406564584124654E-324</v>
      </c>
      <c r="I140" s="522">
        <v>3.9525251667299724E-323</v>
      </c>
      <c r="J140" s="523">
        <v>3.9525251667299724E-323</v>
      </c>
      <c r="K140" s="532" t="s">
        <v>246</v>
      </c>
    </row>
    <row r="141" spans="1:11" ht="14.4" customHeight="1" thickBot="1" x14ac:dyDescent="0.35">
      <c r="A141" s="543" t="s">
        <v>379</v>
      </c>
      <c r="B141" s="527">
        <v>4.9406564584124654E-324</v>
      </c>
      <c r="C141" s="527">
        <v>4.4260000000000002</v>
      </c>
      <c r="D141" s="528">
        <v>4.4260000000000002</v>
      </c>
      <c r="E141" s="535" t="s">
        <v>252</v>
      </c>
      <c r="F141" s="527">
        <v>0</v>
      </c>
      <c r="G141" s="528">
        <v>0</v>
      </c>
      <c r="H141" s="530">
        <v>4.9406564584124654E-324</v>
      </c>
      <c r="I141" s="527">
        <v>3.9525251667299724E-323</v>
      </c>
      <c r="J141" s="528">
        <v>3.9525251667299724E-323</v>
      </c>
      <c r="K141" s="531" t="s">
        <v>246</v>
      </c>
    </row>
    <row r="142" spans="1:11" ht="14.4" customHeight="1" thickBot="1" x14ac:dyDescent="0.35">
      <c r="A142" s="544" t="s">
        <v>380</v>
      </c>
      <c r="B142" s="522">
        <v>4.9406564584124654E-324</v>
      </c>
      <c r="C142" s="522">
        <v>4.4260000000000002</v>
      </c>
      <c r="D142" s="523">
        <v>4.4260000000000002</v>
      </c>
      <c r="E142" s="534" t="s">
        <v>252</v>
      </c>
      <c r="F142" s="522">
        <v>0</v>
      </c>
      <c r="G142" s="523">
        <v>0</v>
      </c>
      <c r="H142" s="525">
        <v>4.9406564584124654E-324</v>
      </c>
      <c r="I142" s="522">
        <v>3.9525251667299724E-323</v>
      </c>
      <c r="J142" s="523">
        <v>3.9525251667299724E-323</v>
      </c>
      <c r="K142" s="532" t="s">
        <v>246</v>
      </c>
    </row>
    <row r="143" spans="1:11" ht="14.4" customHeight="1" thickBot="1" x14ac:dyDescent="0.35">
      <c r="A143" s="543" t="s">
        <v>381</v>
      </c>
      <c r="B143" s="527">
        <v>4.9406564584124654E-324</v>
      </c>
      <c r="C143" s="527">
        <v>33.198</v>
      </c>
      <c r="D143" s="528">
        <v>33.198</v>
      </c>
      <c r="E143" s="535" t="s">
        <v>252</v>
      </c>
      <c r="F143" s="527">
        <v>0</v>
      </c>
      <c r="G143" s="528">
        <v>0</v>
      </c>
      <c r="H143" s="530">
        <v>5.25</v>
      </c>
      <c r="I143" s="527">
        <v>5.25</v>
      </c>
      <c r="J143" s="528">
        <v>5.25</v>
      </c>
      <c r="K143" s="531" t="s">
        <v>246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33.198</v>
      </c>
      <c r="D144" s="523">
        <v>33.198</v>
      </c>
      <c r="E144" s="534" t="s">
        <v>252</v>
      </c>
      <c r="F144" s="522">
        <v>0</v>
      </c>
      <c r="G144" s="523">
        <v>0</v>
      </c>
      <c r="H144" s="525">
        <v>5.25</v>
      </c>
      <c r="I144" s="522">
        <v>5.25</v>
      </c>
      <c r="J144" s="523">
        <v>5.25</v>
      </c>
      <c r="K144" s="532" t="s">
        <v>246</v>
      </c>
    </row>
    <row r="145" spans="1:11" ht="14.4" customHeight="1" thickBot="1" x14ac:dyDescent="0.35">
      <c r="A145" s="543" t="s">
        <v>383</v>
      </c>
      <c r="B145" s="527">
        <v>4.9406564584124654E-324</v>
      </c>
      <c r="C145" s="527">
        <v>37.74</v>
      </c>
      <c r="D145" s="528">
        <v>37.74</v>
      </c>
      <c r="E145" s="535" t="s">
        <v>252</v>
      </c>
      <c r="F145" s="527">
        <v>0</v>
      </c>
      <c r="G145" s="528">
        <v>0</v>
      </c>
      <c r="H145" s="530">
        <v>4.9406564584124654E-324</v>
      </c>
      <c r="I145" s="527">
        <v>3.9525251667299724E-323</v>
      </c>
      <c r="J145" s="528">
        <v>3.9525251667299724E-323</v>
      </c>
      <c r="K145" s="531" t="s">
        <v>246</v>
      </c>
    </row>
    <row r="146" spans="1:11" ht="14.4" customHeight="1" thickBot="1" x14ac:dyDescent="0.35">
      <c r="A146" s="544" t="s">
        <v>384</v>
      </c>
      <c r="B146" s="522">
        <v>4.9406564584124654E-324</v>
      </c>
      <c r="C146" s="522">
        <v>37.74</v>
      </c>
      <c r="D146" s="523">
        <v>37.74</v>
      </c>
      <c r="E146" s="534" t="s">
        <v>252</v>
      </c>
      <c r="F146" s="522">
        <v>0</v>
      </c>
      <c r="G146" s="523">
        <v>0</v>
      </c>
      <c r="H146" s="525">
        <v>4.9406564584124654E-324</v>
      </c>
      <c r="I146" s="522">
        <v>3.9525251667299724E-323</v>
      </c>
      <c r="J146" s="523">
        <v>3.9525251667299724E-323</v>
      </c>
      <c r="K146" s="532" t="s">
        <v>246</v>
      </c>
    </row>
    <row r="147" spans="1:11" ht="14.4" customHeight="1" thickBot="1" x14ac:dyDescent="0.35">
      <c r="A147" s="540" t="s">
        <v>385</v>
      </c>
      <c r="B147" s="522">
        <v>19253.898728638302</v>
      </c>
      <c r="C147" s="522">
        <v>16578.198603685902</v>
      </c>
      <c r="D147" s="523">
        <v>-2675.7001249524801</v>
      </c>
      <c r="E147" s="524">
        <v>0.86103073654499995</v>
      </c>
      <c r="F147" s="522">
        <v>17179.3500205536</v>
      </c>
      <c r="G147" s="523">
        <v>11452.9000137024</v>
      </c>
      <c r="H147" s="525">
        <v>1212.6921299999999</v>
      </c>
      <c r="I147" s="522">
        <v>11805.18491</v>
      </c>
      <c r="J147" s="523">
        <v>352.284896297584</v>
      </c>
      <c r="K147" s="526">
        <v>0.68717296614099999</v>
      </c>
    </row>
    <row r="148" spans="1:11" ht="14.4" customHeight="1" thickBot="1" x14ac:dyDescent="0.35">
      <c r="A148" s="541" t="s">
        <v>386</v>
      </c>
      <c r="B148" s="522">
        <v>19091.1813591846</v>
      </c>
      <c r="C148" s="522">
        <v>16405.671646341099</v>
      </c>
      <c r="D148" s="523">
        <v>-2685.5097128435</v>
      </c>
      <c r="E148" s="524">
        <v>0.85933244976699996</v>
      </c>
      <c r="F148" s="522">
        <v>16859.999945134099</v>
      </c>
      <c r="G148" s="523">
        <v>11239.999963422701</v>
      </c>
      <c r="H148" s="525">
        <v>1207.8810900000001</v>
      </c>
      <c r="I148" s="522">
        <v>11672.990040000001</v>
      </c>
      <c r="J148" s="523">
        <v>432.990076577298</v>
      </c>
      <c r="K148" s="526">
        <v>0.69234816595399995</v>
      </c>
    </row>
    <row r="149" spans="1:11" ht="14.4" customHeight="1" thickBot="1" x14ac:dyDescent="0.35">
      <c r="A149" s="542" t="s">
        <v>387</v>
      </c>
      <c r="B149" s="522">
        <v>19091.1813591846</v>
      </c>
      <c r="C149" s="522">
        <v>16405.671646341099</v>
      </c>
      <c r="D149" s="523">
        <v>-2685.5097128435</v>
      </c>
      <c r="E149" s="524">
        <v>0.85933244976699996</v>
      </c>
      <c r="F149" s="522">
        <v>16859.999945134099</v>
      </c>
      <c r="G149" s="523">
        <v>11239.999963422701</v>
      </c>
      <c r="H149" s="525">
        <v>1207.8810900000001</v>
      </c>
      <c r="I149" s="522">
        <v>11672.990040000001</v>
      </c>
      <c r="J149" s="523">
        <v>432.990076577298</v>
      </c>
      <c r="K149" s="526">
        <v>0.69234816595399995</v>
      </c>
    </row>
    <row r="150" spans="1:11" ht="14.4" customHeight="1" thickBot="1" x14ac:dyDescent="0.35">
      <c r="A150" s="543" t="s">
        <v>388</v>
      </c>
      <c r="B150" s="527">
        <v>27.000001568681</v>
      </c>
      <c r="C150" s="527">
        <v>18.333938820314</v>
      </c>
      <c r="D150" s="528">
        <v>-8.6660627483670005</v>
      </c>
      <c r="E150" s="529">
        <v>0.67903473167100004</v>
      </c>
      <c r="F150" s="527">
        <v>0</v>
      </c>
      <c r="G150" s="528">
        <v>0</v>
      </c>
      <c r="H150" s="530">
        <v>4.9406564584124654E-324</v>
      </c>
      <c r="I150" s="527">
        <v>-0.21604999999899999</v>
      </c>
      <c r="J150" s="528">
        <v>-0.21604999999899999</v>
      </c>
      <c r="K150" s="531" t="s">
        <v>246</v>
      </c>
    </row>
    <row r="151" spans="1:11" ht="14.4" customHeight="1" thickBot="1" x14ac:dyDescent="0.35">
      <c r="A151" s="544" t="s">
        <v>389</v>
      </c>
      <c r="B151" s="522">
        <v>27.000001568681</v>
      </c>
      <c r="C151" s="522">
        <v>14.884038958242</v>
      </c>
      <c r="D151" s="523">
        <v>-12.115962610439</v>
      </c>
      <c r="E151" s="524">
        <v>0.55126067012900004</v>
      </c>
      <c r="F151" s="522">
        <v>0</v>
      </c>
      <c r="G151" s="523">
        <v>0</v>
      </c>
      <c r="H151" s="525">
        <v>4.9406564584124654E-324</v>
      </c>
      <c r="I151" s="522">
        <v>-0.21604999999899999</v>
      </c>
      <c r="J151" s="523">
        <v>-0.21604999999899999</v>
      </c>
      <c r="K151" s="532" t="s">
        <v>246</v>
      </c>
    </row>
    <row r="152" spans="1:11" ht="14.4" customHeight="1" thickBot="1" x14ac:dyDescent="0.35">
      <c r="A152" s="544" t="s">
        <v>390</v>
      </c>
      <c r="B152" s="522">
        <v>4.9406564584124654E-324</v>
      </c>
      <c r="C152" s="522">
        <v>3.4498998620710002</v>
      </c>
      <c r="D152" s="523">
        <v>3.4498998620710002</v>
      </c>
      <c r="E152" s="534" t="s">
        <v>252</v>
      </c>
      <c r="F152" s="522">
        <v>0</v>
      </c>
      <c r="G152" s="523">
        <v>0</v>
      </c>
      <c r="H152" s="525">
        <v>4.9406564584124654E-324</v>
      </c>
      <c r="I152" s="522">
        <v>3.9525251667299724E-323</v>
      </c>
      <c r="J152" s="523">
        <v>3.9525251667299724E-323</v>
      </c>
      <c r="K152" s="532" t="s">
        <v>246</v>
      </c>
    </row>
    <row r="153" spans="1:11" ht="14.4" customHeight="1" thickBot="1" x14ac:dyDescent="0.35">
      <c r="A153" s="543" t="s">
        <v>391</v>
      </c>
      <c r="B153" s="527">
        <v>4.9406564584124654E-324</v>
      </c>
      <c r="C153" s="527">
        <v>0.62975996936300005</v>
      </c>
      <c r="D153" s="528">
        <v>0.62975996936300005</v>
      </c>
      <c r="E153" s="535" t="s">
        <v>252</v>
      </c>
      <c r="F153" s="527">
        <v>0</v>
      </c>
      <c r="G153" s="528">
        <v>0</v>
      </c>
      <c r="H153" s="530">
        <v>0.1431</v>
      </c>
      <c r="I153" s="527">
        <v>6.9250999999999996</v>
      </c>
      <c r="J153" s="528">
        <v>6.9250999999999996</v>
      </c>
      <c r="K153" s="531" t="s">
        <v>246</v>
      </c>
    </row>
    <row r="154" spans="1:11" ht="14.4" customHeight="1" thickBot="1" x14ac:dyDescent="0.35">
      <c r="A154" s="544" t="s">
        <v>392</v>
      </c>
      <c r="B154" s="522">
        <v>4.9406564584124654E-324</v>
      </c>
      <c r="C154" s="522">
        <v>0.62975996936300005</v>
      </c>
      <c r="D154" s="523">
        <v>0.62975996936300005</v>
      </c>
      <c r="E154" s="534" t="s">
        <v>252</v>
      </c>
      <c r="F154" s="522">
        <v>0</v>
      </c>
      <c r="G154" s="523">
        <v>0</v>
      </c>
      <c r="H154" s="525">
        <v>0.1431</v>
      </c>
      <c r="I154" s="522">
        <v>6.9250999999999996</v>
      </c>
      <c r="J154" s="523">
        <v>6.9250999999999996</v>
      </c>
      <c r="K154" s="532" t="s">
        <v>246</v>
      </c>
    </row>
    <row r="155" spans="1:11" ht="14.4" customHeight="1" thickBot="1" x14ac:dyDescent="0.35">
      <c r="A155" s="543" t="s">
        <v>393</v>
      </c>
      <c r="B155" s="527">
        <v>19064.001027605402</v>
      </c>
      <c r="C155" s="527">
        <v>16458.890504483399</v>
      </c>
      <c r="D155" s="528">
        <v>-2605.1105231220499</v>
      </c>
      <c r="E155" s="529">
        <v>0.86334922457499996</v>
      </c>
      <c r="F155" s="527">
        <v>16859.999945134099</v>
      </c>
      <c r="G155" s="528">
        <v>11239.999963422701</v>
      </c>
      <c r="H155" s="530">
        <v>1207.7379900000001</v>
      </c>
      <c r="I155" s="527">
        <v>10758.534149999999</v>
      </c>
      <c r="J155" s="528">
        <v>-481.46581342270099</v>
      </c>
      <c r="K155" s="533">
        <v>0.63810997538600001</v>
      </c>
    </row>
    <row r="156" spans="1:11" ht="14.4" customHeight="1" thickBot="1" x14ac:dyDescent="0.35">
      <c r="A156" s="544" t="s">
        <v>394</v>
      </c>
      <c r="B156" s="522">
        <v>13113.0007618564</v>
      </c>
      <c r="C156" s="522">
        <v>9971.4932948075202</v>
      </c>
      <c r="D156" s="523">
        <v>-3141.5074670488598</v>
      </c>
      <c r="E156" s="524">
        <v>0.76042802680300003</v>
      </c>
      <c r="F156" s="522">
        <v>10220.999969186199</v>
      </c>
      <c r="G156" s="523">
        <v>6813.9999794574796</v>
      </c>
      <c r="H156" s="525">
        <v>748.102429999999</v>
      </c>
      <c r="I156" s="522">
        <v>6590.9519499999997</v>
      </c>
      <c r="J156" s="523">
        <v>-223.04802945747599</v>
      </c>
      <c r="K156" s="526">
        <v>0.64484414146000002</v>
      </c>
    </row>
    <row r="157" spans="1:11" ht="14.4" customHeight="1" thickBot="1" x14ac:dyDescent="0.35">
      <c r="A157" s="544" t="s">
        <v>395</v>
      </c>
      <c r="B157" s="522">
        <v>5951.0002657490504</v>
      </c>
      <c r="C157" s="522">
        <v>6487.3972096758498</v>
      </c>
      <c r="D157" s="523">
        <v>536.39694392680701</v>
      </c>
      <c r="E157" s="524">
        <v>1.090135594013</v>
      </c>
      <c r="F157" s="522">
        <v>6638.9999759478396</v>
      </c>
      <c r="G157" s="523">
        <v>4425.9999839652301</v>
      </c>
      <c r="H157" s="525">
        <v>459.63556</v>
      </c>
      <c r="I157" s="522">
        <v>4167.5821999999998</v>
      </c>
      <c r="J157" s="523">
        <v>-258.41778396522699</v>
      </c>
      <c r="K157" s="526">
        <v>0.627742463488</v>
      </c>
    </row>
    <row r="158" spans="1:11" ht="14.4" customHeight="1" thickBot="1" x14ac:dyDescent="0.35">
      <c r="A158" s="543" t="s">
        <v>396</v>
      </c>
      <c r="B158" s="527">
        <v>4.9406564584124654E-324</v>
      </c>
      <c r="C158" s="527">
        <v>-72.182556931977999</v>
      </c>
      <c r="D158" s="528">
        <v>-72.182556931977999</v>
      </c>
      <c r="E158" s="535" t="s">
        <v>252</v>
      </c>
      <c r="F158" s="527">
        <v>0</v>
      </c>
      <c r="G158" s="528">
        <v>0</v>
      </c>
      <c r="H158" s="530">
        <v>4.9406564584124654E-324</v>
      </c>
      <c r="I158" s="527">
        <v>907.74684000000002</v>
      </c>
      <c r="J158" s="528">
        <v>907.74684000000002</v>
      </c>
      <c r="K158" s="531" t="s">
        <v>246</v>
      </c>
    </row>
    <row r="159" spans="1:11" ht="14.4" customHeight="1" thickBot="1" x14ac:dyDescent="0.35">
      <c r="A159" s="544" t="s">
        <v>397</v>
      </c>
      <c r="B159" s="522">
        <v>4.9406564584124654E-324</v>
      </c>
      <c r="C159" s="522">
        <v>4.9406564584124654E-324</v>
      </c>
      <c r="D159" s="523">
        <v>0</v>
      </c>
      <c r="E159" s="524">
        <v>1</v>
      </c>
      <c r="F159" s="522">
        <v>4.9406564584124654E-324</v>
      </c>
      <c r="G159" s="523">
        <v>0</v>
      </c>
      <c r="H159" s="525">
        <v>4.9406564584124654E-324</v>
      </c>
      <c r="I159" s="522">
        <v>652.27742000000001</v>
      </c>
      <c r="J159" s="523">
        <v>652.27742000000001</v>
      </c>
      <c r="K159" s="532" t="s">
        <v>252</v>
      </c>
    </row>
    <row r="160" spans="1:11" ht="14.4" customHeight="1" thickBot="1" x14ac:dyDescent="0.35">
      <c r="A160" s="544" t="s">
        <v>398</v>
      </c>
      <c r="B160" s="522">
        <v>4.9406564584124654E-324</v>
      </c>
      <c r="C160" s="522">
        <v>-72.182556931977999</v>
      </c>
      <c r="D160" s="523">
        <v>-72.182556931977999</v>
      </c>
      <c r="E160" s="534" t="s">
        <v>252</v>
      </c>
      <c r="F160" s="522">
        <v>0</v>
      </c>
      <c r="G160" s="523">
        <v>0</v>
      </c>
      <c r="H160" s="525">
        <v>4.9406564584124654E-324</v>
      </c>
      <c r="I160" s="522">
        <v>255.46942000000001</v>
      </c>
      <c r="J160" s="523">
        <v>255.46942000000001</v>
      </c>
      <c r="K160" s="532" t="s">
        <v>246</v>
      </c>
    </row>
    <row r="161" spans="1:11" ht="14.4" customHeight="1" thickBot="1" x14ac:dyDescent="0.35">
      <c r="A161" s="541" t="s">
        <v>399</v>
      </c>
      <c r="B161" s="522">
        <v>162.71736945376799</v>
      </c>
      <c r="C161" s="522">
        <v>172.52695734479201</v>
      </c>
      <c r="D161" s="523">
        <v>9.8095878910229999</v>
      </c>
      <c r="E161" s="524">
        <v>1.0602860525819999</v>
      </c>
      <c r="F161" s="522">
        <v>319.35007541956901</v>
      </c>
      <c r="G161" s="523">
        <v>212.90005027971301</v>
      </c>
      <c r="H161" s="525">
        <v>4.8110400000000002</v>
      </c>
      <c r="I161" s="522">
        <v>132.19487000000001</v>
      </c>
      <c r="J161" s="523">
        <v>-80.705180279711996</v>
      </c>
      <c r="K161" s="526">
        <v>0.41394970652899998</v>
      </c>
    </row>
    <row r="162" spans="1:11" ht="14.4" customHeight="1" thickBot="1" x14ac:dyDescent="0.35">
      <c r="A162" s="542" t="s">
        <v>400</v>
      </c>
      <c r="B162" s="522">
        <v>156.99996912159099</v>
      </c>
      <c r="C162" s="522">
        <v>160.26396798505701</v>
      </c>
      <c r="D162" s="523">
        <v>3.263998863466</v>
      </c>
      <c r="E162" s="524">
        <v>1.020789805767</v>
      </c>
      <c r="F162" s="522">
        <v>314.34688548125501</v>
      </c>
      <c r="G162" s="523">
        <v>209.564590320837</v>
      </c>
      <c r="H162" s="525">
        <v>4.8110400000000002</v>
      </c>
      <c r="I162" s="522">
        <v>122.61041</v>
      </c>
      <c r="J162" s="523">
        <v>-86.954180320836002</v>
      </c>
      <c r="K162" s="526">
        <v>0.39004811455999999</v>
      </c>
    </row>
    <row r="163" spans="1:11" ht="14.4" customHeight="1" thickBot="1" x14ac:dyDescent="0.35">
      <c r="A163" s="543" t="s">
        <v>401</v>
      </c>
      <c r="B163" s="527">
        <v>4.9406564584124654E-324</v>
      </c>
      <c r="C163" s="527">
        <v>21.825998056309999</v>
      </c>
      <c r="D163" s="528">
        <v>21.825998056309999</v>
      </c>
      <c r="E163" s="535" t="s">
        <v>252</v>
      </c>
      <c r="F163" s="527">
        <v>0</v>
      </c>
      <c r="G163" s="528">
        <v>0</v>
      </c>
      <c r="H163" s="530">
        <v>4.9406564584124654E-324</v>
      </c>
      <c r="I163" s="527">
        <v>0.47199999999999998</v>
      </c>
      <c r="J163" s="528">
        <v>0.47199999999999998</v>
      </c>
      <c r="K163" s="531" t="s">
        <v>246</v>
      </c>
    </row>
    <row r="164" spans="1:11" ht="14.4" customHeight="1" thickBot="1" x14ac:dyDescent="0.35">
      <c r="A164" s="544" t="s">
        <v>402</v>
      </c>
      <c r="B164" s="522">
        <v>4.9406564584124654E-324</v>
      </c>
      <c r="C164" s="522">
        <v>21.825998056309999</v>
      </c>
      <c r="D164" s="523">
        <v>21.825998056309999</v>
      </c>
      <c r="E164" s="534" t="s">
        <v>252</v>
      </c>
      <c r="F164" s="522">
        <v>0</v>
      </c>
      <c r="G164" s="523">
        <v>0</v>
      </c>
      <c r="H164" s="525">
        <v>4.9406564584124654E-324</v>
      </c>
      <c r="I164" s="522">
        <v>0.47199999999999998</v>
      </c>
      <c r="J164" s="523">
        <v>0.47199999999999998</v>
      </c>
      <c r="K164" s="532" t="s">
        <v>246</v>
      </c>
    </row>
    <row r="165" spans="1:11" ht="14.4" customHeight="1" thickBot="1" x14ac:dyDescent="0.35">
      <c r="A165" s="543" t="s">
        <v>403</v>
      </c>
      <c r="B165" s="527">
        <v>156.99996912159099</v>
      </c>
      <c r="C165" s="527">
        <v>138.43796992874601</v>
      </c>
      <c r="D165" s="528">
        <v>-18.561999192843999</v>
      </c>
      <c r="E165" s="529">
        <v>0.88177068252400004</v>
      </c>
      <c r="F165" s="527">
        <v>314.34688548125501</v>
      </c>
      <c r="G165" s="528">
        <v>209.564590320837</v>
      </c>
      <c r="H165" s="530">
        <v>4.8110400000000002</v>
      </c>
      <c r="I165" s="527">
        <v>122.13840999999999</v>
      </c>
      <c r="J165" s="528">
        <v>-87.426180320835996</v>
      </c>
      <c r="K165" s="533">
        <v>0.38854658862899999</v>
      </c>
    </row>
    <row r="166" spans="1:11" ht="14.4" customHeight="1" thickBot="1" x14ac:dyDescent="0.35">
      <c r="A166" s="544" t="s">
        <v>404</v>
      </c>
      <c r="B166" s="522">
        <v>156.99996912159099</v>
      </c>
      <c r="C166" s="522">
        <v>-152.12098778312699</v>
      </c>
      <c r="D166" s="523">
        <v>-309.12095690471801</v>
      </c>
      <c r="E166" s="524">
        <v>-0.96892367963000003</v>
      </c>
      <c r="F166" s="522">
        <v>314.34688548125501</v>
      </c>
      <c r="G166" s="523">
        <v>209.564590320837</v>
      </c>
      <c r="H166" s="525">
        <v>4.9406564584124654E-324</v>
      </c>
      <c r="I166" s="522">
        <v>3.9525251667299724E-323</v>
      </c>
      <c r="J166" s="523">
        <v>-209.564590320837</v>
      </c>
      <c r="K166" s="526">
        <v>0</v>
      </c>
    </row>
    <row r="167" spans="1:11" ht="14.4" customHeight="1" thickBot="1" x14ac:dyDescent="0.35">
      <c r="A167" s="544" t="s">
        <v>405</v>
      </c>
      <c r="B167" s="522">
        <v>4.9406564584124654E-324</v>
      </c>
      <c r="C167" s="522">
        <v>105.44249052829301</v>
      </c>
      <c r="D167" s="523">
        <v>105.44249052829301</v>
      </c>
      <c r="E167" s="534" t="s">
        <v>252</v>
      </c>
      <c r="F167" s="522">
        <v>0</v>
      </c>
      <c r="G167" s="523">
        <v>0</v>
      </c>
      <c r="H167" s="525">
        <v>4.2689599999999999</v>
      </c>
      <c r="I167" s="522">
        <v>55.290959999999998</v>
      </c>
      <c r="J167" s="523">
        <v>55.290959999999998</v>
      </c>
      <c r="K167" s="532" t="s">
        <v>246</v>
      </c>
    </row>
    <row r="168" spans="1:11" ht="14.4" customHeight="1" thickBot="1" x14ac:dyDescent="0.35">
      <c r="A168" s="544" t="s">
        <v>406</v>
      </c>
      <c r="B168" s="522">
        <v>4.9406564584124654E-324</v>
      </c>
      <c r="C168" s="522">
        <v>2.3999997802289998</v>
      </c>
      <c r="D168" s="523">
        <v>2.3999997802289998</v>
      </c>
      <c r="E168" s="534" t="s">
        <v>252</v>
      </c>
      <c r="F168" s="522">
        <v>0</v>
      </c>
      <c r="G168" s="523">
        <v>0</v>
      </c>
      <c r="H168" s="525">
        <v>4.9406564584124654E-324</v>
      </c>
      <c r="I168" s="522">
        <v>3.9525251667299724E-323</v>
      </c>
      <c r="J168" s="523">
        <v>3.9525251667299724E-323</v>
      </c>
      <c r="K168" s="532" t="s">
        <v>246</v>
      </c>
    </row>
    <row r="169" spans="1:11" ht="14.4" customHeight="1" thickBot="1" x14ac:dyDescent="0.35">
      <c r="A169" s="544" t="s">
        <v>407</v>
      </c>
      <c r="B169" s="522">
        <v>4.9406564584124654E-324</v>
      </c>
      <c r="C169" s="522">
        <v>36.141597729658002</v>
      </c>
      <c r="D169" s="523">
        <v>36.141597729658002</v>
      </c>
      <c r="E169" s="534" t="s">
        <v>252</v>
      </c>
      <c r="F169" s="522">
        <v>0</v>
      </c>
      <c r="G169" s="523">
        <v>0</v>
      </c>
      <c r="H169" s="525">
        <v>0.54208000000000001</v>
      </c>
      <c r="I169" s="522">
        <v>2.8120799999999999</v>
      </c>
      <c r="J169" s="523">
        <v>2.8120799999999999</v>
      </c>
      <c r="K169" s="532" t="s">
        <v>246</v>
      </c>
    </row>
    <row r="170" spans="1:11" ht="14.4" customHeight="1" thickBot="1" x14ac:dyDescent="0.35">
      <c r="A170" s="544" t="s">
        <v>408</v>
      </c>
      <c r="B170" s="522">
        <v>4.9406564584124654E-324</v>
      </c>
      <c r="C170" s="522">
        <v>99.056763147390996</v>
      </c>
      <c r="D170" s="523">
        <v>99.056763147390996</v>
      </c>
      <c r="E170" s="534" t="s">
        <v>252</v>
      </c>
      <c r="F170" s="522">
        <v>0</v>
      </c>
      <c r="G170" s="523">
        <v>0</v>
      </c>
      <c r="H170" s="525">
        <v>4.9406564584124654E-324</v>
      </c>
      <c r="I170" s="522">
        <v>28.95777</v>
      </c>
      <c r="J170" s="523">
        <v>28.95777</v>
      </c>
      <c r="K170" s="532" t="s">
        <v>246</v>
      </c>
    </row>
    <row r="171" spans="1:11" ht="14.4" customHeight="1" thickBot="1" x14ac:dyDescent="0.35">
      <c r="A171" s="544" t="s">
        <v>409</v>
      </c>
      <c r="B171" s="522">
        <v>4.9406564584124654E-324</v>
      </c>
      <c r="C171" s="522">
        <v>47.518106526300997</v>
      </c>
      <c r="D171" s="523">
        <v>47.518106526300997</v>
      </c>
      <c r="E171" s="534" t="s">
        <v>252</v>
      </c>
      <c r="F171" s="522">
        <v>0</v>
      </c>
      <c r="G171" s="523">
        <v>0</v>
      </c>
      <c r="H171" s="525">
        <v>4.9406564584124654E-324</v>
      </c>
      <c r="I171" s="522">
        <v>35.077599999999997</v>
      </c>
      <c r="J171" s="523">
        <v>35.077599999999997</v>
      </c>
      <c r="K171" s="532" t="s">
        <v>246</v>
      </c>
    </row>
    <row r="172" spans="1:11" ht="14.4" customHeight="1" thickBot="1" x14ac:dyDescent="0.35">
      <c r="A172" s="546" t="s">
        <v>410</v>
      </c>
      <c r="B172" s="527">
        <v>5.7174003321770002</v>
      </c>
      <c r="C172" s="527">
        <v>12.262989359734</v>
      </c>
      <c r="D172" s="528">
        <v>6.5455890275569999</v>
      </c>
      <c r="E172" s="529">
        <v>2.1448540678039998</v>
      </c>
      <c r="F172" s="527">
        <v>5.0031899383129996</v>
      </c>
      <c r="G172" s="528">
        <v>3.335459958875</v>
      </c>
      <c r="H172" s="530">
        <v>4.9406564584124654E-324</v>
      </c>
      <c r="I172" s="527">
        <v>9.58446</v>
      </c>
      <c r="J172" s="528">
        <v>6.2490000411239999</v>
      </c>
      <c r="K172" s="533">
        <v>1.915669826285</v>
      </c>
    </row>
    <row r="173" spans="1:11" ht="14.4" customHeight="1" thickBot="1" x14ac:dyDescent="0.35">
      <c r="A173" s="543" t="s">
        <v>411</v>
      </c>
      <c r="B173" s="527">
        <v>4.9406564584124654E-324</v>
      </c>
      <c r="C173" s="527">
        <v>-6.9999999999999994E-5</v>
      </c>
      <c r="D173" s="528">
        <v>-6.9999999999999994E-5</v>
      </c>
      <c r="E173" s="535" t="s">
        <v>252</v>
      </c>
      <c r="F173" s="527">
        <v>0</v>
      </c>
      <c r="G173" s="528">
        <v>0</v>
      </c>
      <c r="H173" s="530">
        <v>4.9406564584124654E-324</v>
      </c>
      <c r="I173" s="527">
        <v>1.2</v>
      </c>
      <c r="J173" s="528">
        <v>1.2</v>
      </c>
      <c r="K173" s="531" t="s">
        <v>246</v>
      </c>
    </row>
    <row r="174" spans="1:11" ht="14.4" customHeight="1" thickBot="1" x14ac:dyDescent="0.35">
      <c r="A174" s="544" t="s">
        <v>412</v>
      </c>
      <c r="B174" s="522">
        <v>4.9406564584124654E-324</v>
      </c>
      <c r="C174" s="522">
        <v>-6.9999999999999994E-5</v>
      </c>
      <c r="D174" s="523">
        <v>-6.9999999999999994E-5</v>
      </c>
      <c r="E174" s="534" t="s">
        <v>252</v>
      </c>
      <c r="F174" s="522">
        <v>0</v>
      </c>
      <c r="G174" s="523">
        <v>0</v>
      </c>
      <c r="H174" s="525">
        <v>4.9406564584124654E-324</v>
      </c>
      <c r="I174" s="522">
        <v>3.9525251667299724E-323</v>
      </c>
      <c r="J174" s="523">
        <v>3.9525251667299724E-323</v>
      </c>
      <c r="K174" s="532" t="s">
        <v>246</v>
      </c>
    </row>
    <row r="175" spans="1:11" ht="14.4" customHeight="1" thickBot="1" x14ac:dyDescent="0.35">
      <c r="A175" s="544" t="s">
        <v>413</v>
      </c>
      <c r="B175" s="522">
        <v>4.9406564584124654E-324</v>
      </c>
      <c r="C175" s="522">
        <v>4.9406564584124654E-324</v>
      </c>
      <c r="D175" s="523">
        <v>0</v>
      </c>
      <c r="E175" s="524">
        <v>1</v>
      </c>
      <c r="F175" s="522">
        <v>4.9406564584124654E-324</v>
      </c>
      <c r="G175" s="523">
        <v>0</v>
      </c>
      <c r="H175" s="525">
        <v>4.9406564584124654E-324</v>
      </c>
      <c r="I175" s="522">
        <v>1.2</v>
      </c>
      <c r="J175" s="523">
        <v>1.2</v>
      </c>
      <c r="K175" s="532" t="s">
        <v>252</v>
      </c>
    </row>
    <row r="176" spans="1:11" ht="14.4" customHeight="1" thickBot="1" x14ac:dyDescent="0.35">
      <c r="A176" s="543" t="s">
        <v>414</v>
      </c>
      <c r="B176" s="527">
        <v>5.7174003321770002</v>
      </c>
      <c r="C176" s="527">
        <v>5.5870599710629998</v>
      </c>
      <c r="D176" s="528">
        <v>-0.13034036111299999</v>
      </c>
      <c r="E176" s="529">
        <v>0.97720286257</v>
      </c>
      <c r="F176" s="527">
        <v>5.0031899383129996</v>
      </c>
      <c r="G176" s="528">
        <v>3.335459958875</v>
      </c>
      <c r="H176" s="530">
        <v>4.9406564584124654E-324</v>
      </c>
      <c r="I176" s="527">
        <v>8.3844600000000007</v>
      </c>
      <c r="J176" s="528">
        <v>5.0490000411239997</v>
      </c>
      <c r="K176" s="533">
        <v>1.6758228456990001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0.336999971063</v>
      </c>
      <c r="D177" s="523">
        <v>0.336999971063</v>
      </c>
      <c r="E177" s="534" t="s">
        <v>252</v>
      </c>
      <c r="F177" s="522">
        <v>0</v>
      </c>
      <c r="G177" s="523">
        <v>0</v>
      </c>
      <c r="H177" s="525">
        <v>4.9406564584124654E-324</v>
      </c>
      <c r="I177" s="522">
        <v>0.12</v>
      </c>
      <c r="J177" s="523">
        <v>0.12</v>
      </c>
      <c r="K177" s="532" t="s">
        <v>246</v>
      </c>
    </row>
    <row r="178" spans="1:11" ht="14.4" customHeight="1" thickBot="1" x14ac:dyDescent="0.35">
      <c r="A178" s="544" t="s">
        <v>416</v>
      </c>
      <c r="B178" s="522">
        <v>4.0975902380670002</v>
      </c>
      <c r="C178" s="522">
        <v>5.2500600000000004</v>
      </c>
      <c r="D178" s="523">
        <v>1.1524697619319999</v>
      </c>
      <c r="E178" s="524">
        <v>1.281255492856</v>
      </c>
      <c r="F178" s="522">
        <v>5.0031899383129996</v>
      </c>
      <c r="G178" s="523">
        <v>3.335459958875</v>
      </c>
      <c r="H178" s="525">
        <v>4.9406564584124654E-324</v>
      </c>
      <c r="I178" s="522">
        <v>8.2644599999999997</v>
      </c>
      <c r="J178" s="523">
        <v>4.9290000411239996</v>
      </c>
      <c r="K178" s="526">
        <v>1.651838147641</v>
      </c>
    </row>
    <row r="179" spans="1:11" ht="14.4" customHeight="1" thickBot="1" x14ac:dyDescent="0.35">
      <c r="A179" s="543" t="s">
        <v>417</v>
      </c>
      <c r="B179" s="527">
        <v>4.9406564584124654E-324</v>
      </c>
      <c r="C179" s="527">
        <v>6.6759993886710003</v>
      </c>
      <c r="D179" s="528">
        <v>6.6759993886710003</v>
      </c>
      <c r="E179" s="535" t="s">
        <v>252</v>
      </c>
      <c r="F179" s="527">
        <v>0</v>
      </c>
      <c r="G179" s="528">
        <v>0</v>
      </c>
      <c r="H179" s="530">
        <v>4.9406564584124654E-324</v>
      </c>
      <c r="I179" s="527">
        <v>3.9525251667299724E-323</v>
      </c>
      <c r="J179" s="528">
        <v>3.9525251667299724E-323</v>
      </c>
      <c r="K179" s="531" t="s">
        <v>246</v>
      </c>
    </row>
    <row r="180" spans="1:11" ht="14.4" customHeight="1" thickBot="1" x14ac:dyDescent="0.35">
      <c r="A180" s="544" t="s">
        <v>418</v>
      </c>
      <c r="B180" s="522">
        <v>4.9406564584124654E-324</v>
      </c>
      <c r="C180" s="522">
        <v>6.6759993886710003</v>
      </c>
      <c r="D180" s="523">
        <v>6.6759993886710003</v>
      </c>
      <c r="E180" s="534" t="s">
        <v>252</v>
      </c>
      <c r="F180" s="522">
        <v>0</v>
      </c>
      <c r="G180" s="523">
        <v>0</v>
      </c>
      <c r="H180" s="525">
        <v>4.9406564584124654E-324</v>
      </c>
      <c r="I180" s="522">
        <v>3.9525251667299724E-323</v>
      </c>
      <c r="J180" s="523">
        <v>3.9525251667299724E-323</v>
      </c>
      <c r="K180" s="532" t="s">
        <v>246</v>
      </c>
    </row>
    <row r="181" spans="1:11" ht="14.4" customHeight="1" thickBot="1" x14ac:dyDescent="0.35">
      <c r="A181" s="540" t="s">
        <v>419</v>
      </c>
      <c r="B181" s="522">
        <v>4821.9966202465102</v>
      </c>
      <c r="C181" s="522">
        <v>5475.3061368056296</v>
      </c>
      <c r="D181" s="523">
        <v>653.30951655911304</v>
      </c>
      <c r="E181" s="524">
        <v>1.1354852705230001</v>
      </c>
      <c r="F181" s="522">
        <v>4932.3596660015401</v>
      </c>
      <c r="G181" s="523">
        <v>3288.23977733436</v>
      </c>
      <c r="H181" s="525">
        <v>358.94900000000001</v>
      </c>
      <c r="I181" s="522">
        <v>3258.7734300000002</v>
      </c>
      <c r="J181" s="523">
        <v>-29.466347334360002</v>
      </c>
      <c r="K181" s="526">
        <v>0.66069257934699999</v>
      </c>
    </row>
    <row r="182" spans="1:11" ht="14.4" customHeight="1" thickBot="1" x14ac:dyDescent="0.35">
      <c r="A182" s="545" t="s">
        <v>420</v>
      </c>
      <c r="B182" s="527">
        <v>4821.9966202465102</v>
      </c>
      <c r="C182" s="527">
        <v>5475.3061368056296</v>
      </c>
      <c r="D182" s="528">
        <v>653.30951655911304</v>
      </c>
      <c r="E182" s="529">
        <v>1.1354852705230001</v>
      </c>
      <c r="F182" s="527">
        <v>4932.3596660015401</v>
      </c>
      <c r="G182" s="528">
        <v>3288.23977733436</v>
      </c>
      <c r="H182" s="530">
        <v>358.94900000000001</v>
      </c>
      <c r="I182" s="527">
        <v>3258.7734300000002</v>
      </c>
      <c r="J182" s="528">
        <v>-29.466347334360002</v>
      </c>
      <c r="K182" s="533">
        <v>0.66069257934699999</v>
      </c>
    </row>
    <row r="183" spans="1:11" ht="14.4" customHeight="1" thickBot="1" x14ac:dyDescent="0.35">
      <c r="A183" s="546" t="s">
        <v>71</v>
      </c>
      <c r="B183" s="527">
        <v>4821.9966202465102</v>
      </c>
      <c r="C183" s="527">
        <v>5475.3061368056296</v>
      </c>
      <c r="D183" s="528">
        <v>653.30951655911304</v>
      </c>
      <c r="E183" s="529">
        <v>1.1354852705230001</v>
      </c>
      <c r="F183" s="527">
        <v>4932.3596660015401</v>
      </c>
      <c r="G183" s="528">
        <v>3288.23977733436</v>
      </c>
      <c r="H183" s="530">
        <v>358.94900000000001</v>
      </c>
      <c r="I183" s="527">
        <v>3258.7734300000002</v>
      </c>
      <c r="J183" s="528">
        <v>-29.466347334360002</v>
      </c>
      <c r="K183" s="533">
        <v>0.66069257934699999</v>
      </c>
    </row>
    <row r="184" spans="1:11" ht="14.4" customHeight="1" thickBot="1" x14ac:dyDescent="0.35">
      <c r="A184" s="543" t="s">
        <v>421</v>
      </c>
      <c r="B184" s="527">
        <v>64.999994980482001</v>
      </c>
      <c r="C184" s="527">
        <v>84.908994302611006</v>
      </c>
      <c r="D184" s="528">
        <v>19.908999322128</v>
      </c>
      <c r="E184" s="529">
        <v>1.306292320916</v>
      </c>
      <c r="F184" s="527">
        <v>57.999999999998998</v>
      </c>
      <c r="G184" s="528">
        <v>38.666666666666003</v>
      </c>
      <c r="H184" s="530">
        <v>7.3397500000000004</v>
      </c>
      <c r="I184" s="527">
        <v>57.661999999999999</v>
      </c>
      <c r="J184" s="528">
        <v>18.995333333333001</v>
      </c>
      <c r="K184" s="533">
        <v>0.99417241379300003</v>
      </c>
    </row>
    <row r="185" spans="1:11" ht="14.4" customHeight="1" thickBot="1" x14ac:dyDescent="0.35">
      <c r="A185" s="544" t="s">
        <v>422</v>
      </c>
      <c r="B185" s="522">
        <v>64.999994980482001</v>
      </c>
      <c r="C185" s="522">
        <v>84.908994302611006</v>
      </c>
      <c r="D185" s="523">
        <v>19.908999322128</v>
      </c>
      <c r="E185" s="524">
        <v>1.306292320916</v>
      </c>
      <c r="F185" s="522">
        <v>57.999999999998998</v>
      </c>
      <c r="G185" s="523">
        <v>38.666666666666003</v>
      </c>
      <c r="H185" s="525">
        <v>7.3397500000000004</v>
      </c>
      <c r="I185" s="522">
        <v>57.661999999999999</v>
      </c>
      <c r="J185" s="523">
        <v>18.995333333333001</v>
      </c>
      <c r="K185" s="526">
        <v>0.99417241379300003</v>
      </c>
    </row>
    <row r="186" spans="1:11" ht="14.4" customHeight="1" thickBot="1" x14ac:dyDescent="0.35">
      <c r="A186" s="543" t="s">
        <v>423</v>
      </c>
      <c r="B186" s="527">
        <v>255.99978269249999</v>
      </c>
      <c r="C186" s="527">
        <v>148.93498929447301</v>
      </c>
      <c r="D186" s="528">
        <v>-107.06479339802701</v>
      </c>
      <c r="E186" s="529">
        <v>0.58177779577699995</v>
      </c>
      <c r="F186" s="527">
        <v>221.00709446844499</v>
      </c>
      <c r="G186" s="528">
        <v>147.33806297896399</v>
      </c>
      <c r="H186" s="530">
        <v>1.48</v>
      </c>
      <c r="I186" s="527">
        <v>50.652999999999999</v>
      </c>
      <c r="J186" s="528">
        <v>-96.685062978963003</v>
      </c>
      <c r="K186" s="533">
        <v>0.229191737585</v>
      </c>
    </row>
    <row r="187" spans="1:11" ht="14.4" customHeight="1" thickBot="1" x14ac:dyDescent="0.35">
      <c r="A187" s="544" t="s">
        <v>424</v>
      </c>
      <c r="B187" s="522">
        <v>255.99978269249999</v>
      </c>
      <c r="C187" s="522">
        <v>148.93498929447301</v>
      </c>
      <c r="D187" s="523">
        <v>-107.06479339802701</v>
      </c>
      <c r="E187" s="524">
        <v>0.58177779577699995</v>
      </c>
      <c r="F187" s="522">
        <v>221.00709446844499</v>
      </c>
      <c r="G187" s="523">
        <v>147.33806297896399</v>
      </c>
      <c r="H187" s="525">
        <v>1.48</v>
      </c>
      <c r="I187" s="522">
        <v>50.652999999999999</v>
      </c>
      <c r="J187" s="523">
        <v>-96.685062978963003</v>
      </c>
      <c r="K187" s="526">
        <v>0.229191737585</v>
      </c>
    </row>
    <row r="188" spans="1:11" ht="14.4" customHeight="1" thickBot="1" x14ac:dyDescent="0.35">
      <c r="A188" s="543" t="s">
        <v>425</v>
      </c>
      <c r="B188" s="527">
        <v>1113.9991884352401</v>
      </c>
      <c r="C188" s="527">
        <v>1134.73802369031</v>
      </c>
      <c r="D188" s="528">
        <v>20.738835255072999</v>
      </c>
      <c r="E188" s="529">
        <v>1.0186165622650001</v>
      </c>
      <c r="F188" s="527">
        <v>1147.35257153314</v>
      </c>
      <c r="G188" s="528">
        <v>764.901714355428</v>
      </c>
      <c r="H188" s="530">
        <v>70.109200000000001</v>
      </c>
      <c r="I188" s="527">
        <v>754.51289999999995</v>
      </c>
      <c r="J188" s="528">
        <v>-10.388814355428</v>
      </c>
      <c r="K188" s="533">
        <v>0.657612070361</v>
      </c>
    </row>
    <row r="189" spans="1:11" ht="14.4" customHeight="1" thickBot="1" x14ac:dyDescent="0.35">
      <c r="A189" s="544" t="s">
        <v>426</v>
      </c>
      <c r="B189" s="522">
        <v>1113.9991884352401</v>
      </c>
      <c r="C189" s="522">
        <v>1134.73802369031</v>
      </c>
      <c r="D189" s="523">
        <v>20.738835255072999</v>
      </c>
      <c r="E189" s="524">
        <v>1.0186165622650001</v>
      </c>
      <c r="F189" s="522">
        <v>1147.35257153314</v>
      </c>
      <c r="G189" s="523">
        <v>764.901714355428</v>
      </c>
      <c r="H189" s="525">
        <v>70.109200000000001</v>
      </c>
      <c r="I189" s="522">
        <v>754.51289999999995</v>
      </c>
      <c r="J189" s="523">
        <v>-10.388814355428</v>
      </c>
      <c r="K189" s="526">
        <v>0.657612070361</v>
      </c>
    </row>
    <row r="190" spans="1:11" ht="14.4" customHeight="1" thickBot="1" x14ac:dyDescent="0.35">
      <c r="A190" s="543" t="s">
        <v>427</v>
      </c>
      <c r="B190" s="527">
        <v>4.9406564584124654E-324</v>
      </c>
      <c r="C190" s="527">
        <v>0.33499999758400001</v>
      </c>
      <c r="D190" s="528">
        <v>0.33499999758400001</v>
      </c>
      <c r="E190" s="535" t="s">
        <v>252</v>
      </c>
      <c r="F190" s="527">
        <v>0</v>
      </c>
      <c r="G190" s="528">
        <v>0</v>
      </c>
      <c r="H190" s="530">
        <v>0.186</v>
      </c>
      <c r="I190" s="527">
        <v>2.335</v>
      </c>
      <c r="J190" s="528">
        <v>2.335</v>
      </c>
      <c r="K190" s="531" t="s">
        <v>246</v>
      </c>
    </row>
    <row r="191" spans="1:11" ht="14.4" customHeight="1" thickBot="1" x14ac:dyDescent="0.35">
      <c r="A191" s="544" t="s">
        <v>428</v>
      </c>
      <c r="B191" s="522">
        <v>4.9406564584124654E-324</v>
      </c>
      <c r="C191" s="522">
        <v>0.33499999758400001</v>
      </c>
      <c r="D191" s="523">
        <v>0.33499999758400001</v>
      </c>
      <c r="E191" s="534" t="s">
        <v>252</v>
      </c>
      <c r="F191" s="522">
        <v>0</v>
      </c>
      <c r="G191" s="523">
        <v>0</v>
      </c>
      <c r="H191" s="525">
        <v>0.186</v>
      </c>
      <c r="I191" s="522">
        <v>2.335</v>
      </c>
      <c r="J191" s="523">
        <v>2.335</v>
      </c>
      <c r="K191" s="532" t="s">
        <v>246</v>
      </c>
    </row>
    <row r="192" spans="1:11" ht="14.4" customHeight="1" thickBot="1" x14ac:dyDescent="0.35">
      <c r="A192" s="543" t="s">
        <v>429</v>
      </c>
      <c r="B192" s="527">
        <v>881.99938912015796</v>
      </c>
      <c r="C192" s="527">
        <v>785.11047821240197</v>
      </c>
      <c r="D192" s="528">
        <v>-96.888910907755005</v>
      </c>
      <c r="E192" s="529">
        <v>0.89014855100400003</v>
      </c>
      <c r="F192" s="527">
        <v>784.99999999999</v>
      </c>
      <c r="G192" s="528">
        <v>523.333333333327</v>
      </c>
      <c r="H192" s="530">
        <v>55.492060000000002</v>
      </c>
      <c r="I192" s="527">
        <v>476.23277999999999</v>
      </c>
      <c r="J192" s="528">
        <v>-47.100553333325998</v>
      </c>
      <c r="K192" s="533">
        <v>0.60666596178300003</v>
      </c>
    </row>
    <row r="193" spans="1:11" ht="14.4" customHeight="1" thickBot="1" x14ac:dyDescent="0.35">
      <c r="A193" s="544" t="s">
        <v>430</v>
      </c>
      <c r="B193" s="522">
        <v>880.99942981273705</v>
      </c>
      <c r="C193" s="522">
        <v>784.45698826299702</v>
      </c>
      <c r="D193" s="523">
        <v>-96.542441549740005</v>
      </c>
      <c r="E193" s="524">
        <v>0.89041713503599995</v>
      </c>
      <c r="F193" s="522">
        <v>784.99999999999</v>
      </c>
      <c r="G193" s="523">
        <v>523.333333333327</v>
      </c>
      <c r="H193" s="525">
        <v>55.479700000000001</v>
      </c>
      <c r="I193" s="522">
        <v>476.13389999999998</v>
      </c>
      <c r="J193" s="523">
        <v>-47.199433333325999</v>
      </c>
      <c r="K193" s="526">
        <v>0.60653999999999997</v>
      </c>
    </row>
    <row r="194" spans="1:11" ht="14.4" customHeight="1" thickBot="1" x14ac:dyDescent="0.35">
      <c r="A194" s="544" t="s">
        <v>431</v>
      </c>
      <c r="B194" s="522">
        <v>0.99995930742000005</v>
      </c>
      <c r="C194" s="522">
        <v>0.65348994940500005</v>
      </c>
      <c r="D194" s="523">
        <v>-0.34646935801399997</v>
      </c>
      <c r="E194" s="524">
        <v>0.65351654267899995</v>
      </c>
      <c r="F194" s="522">
        <v>0</v>
      </c>
      <c r="G194" s="523">
        <v>0</v>
      </c>
      <c r="H194" s="525">
        <v>1.2359999999999999E-2</v>
      </c>
      <c r="I194" s="522">
        <v>9.8879999999999996E-2</v>
      </c>
      <c r="J194" s="523">
        <v>9.8879999999999996E-2</v>
      </c>
      <c r="K194" s="532" t="s">
        <v>246</v>
      </c>
    </row>
    <row r="195" spans="1:11" ht="14.4" customHeight="1" thickBot="1" x14ac:dyDescent="0.35">
      <c r="A195" s="543" t="s">
        <v>432</v>
      </c>
      <c r="B195" s="527">
        <v>4.9406564584124654E-324</v>
      </c>
      <c r="C195" s="527">
        <v>704.34950050100099</v>
      </c>
      <c r="D195" s="528">
        <v>704.34950050100099</v>
      </c>
      <c r="E195" s="535" t="s">
        <v>252</v>
      </c>
      <c r="F195" s="527">
        <v>0</v>
      </c>
      <c r="G195" s="528">
        <v>0</v>
      </c>
      <c r="H195" s="530">
        <v>46.476819999999996</v>
      </c>
      <c r="I195" s="527">
        <v>404.52235000000002</v>
      </c>
      <c r="J195" s="528">
        <v>404.52235000000002</v>
      </c>
      <c r="K195" s="531" t="s">
        <v>246</v>
      </c>
    </row>
    <row r="196" spans="1:11" ht="14.4" customHeight="1" thickBot="1" x14ac:dyDescent="0.35">
      <c r="A196" s="544" t="s">
        <v>433</v>
      </c>
      <c r="B196" s="522">
        <v>4.9406564584124654E-324</v>
      </c>
      <c r="C196" s="522">
        <v>704.34950050100099</v>
      </c>
      <c r="D196" s="523">
        <v>704.34950050100099</v>
      </c>
      <c r="E196" s="534" t="s">
        <v>252</v>
      </c>
      <c r="F196" s="522">
        <v>0</v>
      </c>
      <c r="G196" s="523">
        <v>0</v>
      </c>
      <c r="H196" s="525">
        <v>46.476819999999996</v>
      </c>
      <c r="I196" s="522">
        <v>404.52235000000002</v>
      </c>
      <c r="J196" s="523">
        <v>404.52235000000002</v>
      </c>
      <c r="K196" s="532" t="s">
        <v>246</v>
      </c>
    </row>
    <row r="197" spans="1:11" ht="14.4" customHeight="1" thickBot="1" x14ac:dyDescent="0.35">
      <c r="A197" s="543" t="s">
        <v>434</v>
      </c>
      <c r="B197" s="527">
        <v>2504.99826501813</v>
      </c>
      <c r="C197" s="527">
        <v>2616.9291508072401</v>
      </c>
      <c r="D197" s="528">
        <v>111.930885789108</v>
      </c>
      <c r="E197" s="529">
        <v>1.0446830192859999</v>
      </c>
      <c r="F197" s="527">
        <v>2720.99999999996</v>
      </c>
      <c r="G197" s="528">
        <v>1813.99999999998</v>
      </c>
      <c r="H197" s="530">
        <v>177.86517000000001</v>
      </c>
      <c r="I197" s="527">
        <v>1512.8553999999999</v>
      </c>
      <c r="J197" s="528">
        <v>-301.14459999997598</v>
      </c>
      <c r="K197" s="533">
        <v>0.55599242925299996</v>
      </c>
    </row>
    <row r="198" spans="1:11" ht="14.4" customHeight="1" thickBot="1" x14ac:dyDescent="0.35">
      <c r="A198" s="544" t="s">
        <v>435</v>
      </c>
      <c r="B198" s="522">
        <v>2504.99826501813</v>
      </c>
      <c r="C198" s="522">
        <v>2616.9291508072401</v>
      </c>
      <c r="D198" s="523">
        <v>111.930885789108</v>
      </c>
      <c r="E198" s="524">
        <v>1.0446830192859999</v>
      </c>
      <c r="F198" s="522">
        <v>2720.99999999996</v>
      </c>
      <c r="G198" s="523">
        <v>1813.99999999998</v>
      </c>
      <c r="H198" s="525">
        <v>177.86517000000001</v>
      </c>
      <c r="I198" s="522">
        <v>1512.8553999999999</v>
      </c>
      <c r="J198" s="523">
        <v>-301.14459999997598</v>
      </c>
      <c r="K198" s="526">
        <v>0.55599242925299996</v>
      </c>
    </row>
    <row r="199" spans="1:11" ht="14.4" customHeight="1" thickBot="1" x14ac:dyDescent="0.35">
      <c r="A199" s="548"/>
      <c r="B199" s="522">
        <v>-16562.973735370699</v>
      </c>
      <c r="C199" s="522">
        <v>4.9406564584124654E-324</v>
      </c>
      <c r="D199" s="523">
        <v>16562.973735370699</v>
      </c>
      <c r="E199" s="524">
        <v>0</v>
      </c>
      <c r="F199" s="522">
        <v>-15987.489836409501</v>
      </c>
      <c r="G199" s="523">
        <v>-10658.3265576063</v>
      </c>
      <c r="H199" s="525">
        <v>-1617.49116</v>
      </c>
      <c r="I199" s="522">
        <v>-11093.284149999999</v>
      </c>
      <c r="J199" s="523">
        <v>-434.95759239369499</v>
      </c>
      <c r="K199" s="526">
        <v>0.69387278825499998</v>
      </c>
    </row>
    <row r="200" spans="1:11" ht="14.4" customHeight="1" thickBot="1" x14ac:dyDescent="0.35">
      <c r="A200" s="549" t="s">
        <v>90</v>
      </c>
      <c r="B200" s="536">
        <v>-16562.973735370699</v>
      </c>
      <c r="C200" s="536">
        <v>-20907.596363119701</v>
      </c>
      <c r="D200" s="537">
        <v>-4344.6226277489995</v>
      </c>
      <c r="E200" s="538">
        <v>-1.307221659466</v>
      </c>
      <c r="F200" s="536">
        <v>-15987.489836409501</v>
      </c>
      <c r="G200" s="537">
        <v>-10658.3265576063</v>
      </c>
      <c r="H200" s="536">
        <v>-1617.49116</v>
      </c>
      <c r="I200" s="536">
        <v>-11093.284149999999</v>
      </c>
      <c r="J200" s="537">
        <v>-434.95759239369397</v>
      </c>
      <c r="K200" s="539">
        <v>0.69387278825499998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217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0" t="s">
        <v>436</v>
      </c>
      <c r="B4" s="551" t="s">
        <v>437</v>
      </c>
      <c r="C4" s="552" t="s">
        <v>438</v>
      </c>
      <c r="D4" s="552" t="s">
        <v>437</v>
      </c>
      <c r="E4" s="552" t="s">
        <v>437</v>
      </c>
      <c r="F4" s="553" t="s">
        <v>437</v>
      </c>
      <c r="G4" s="552" t="s">
        <v>437</v>
      </c>
      <c r="H4" s="552" t="s">
        <v>110</v>
      </c>
    </row>
    <row r="5" spans="1:8" ht="14.4" customHeight="1" x14ac:dyDescent="0.3">
      <c r="A5" s="550" t="s">
        <v>436</v>
      </c>
      <c r="B5" s="551" t="s">
        <v>439</v>
      </c>
      <c r="C5" s="552" t="s">
        <v>440</v>
      </c>
      <c r="D5" s="552">
        <v>1304294.8181724665</v>
      </c>
      <c r="E5" s="552">
        <v>1196435.0177921145</v>
      </c>
      <c r="F5" s="553">
        <v>0.91730412566425634</v>
      </c>
      <c r="G5" s="552">
        <v>-107859.80038035195</v>
      </c>
      <c r="H5" s="552" t="s">
        <v>2</v>
      </c>
    </row>
    <row r="6" spans="1:8" ht="14.4" customHeight="1" x14ac:dyDescent="0.3">
      <c r="A6" s="550" t="s">
        <v>436</v>
      </c>
      <c r="B6" s="551" t="s">
        <v>441</v>
      </c>
      <c r="C6" s="552" t="s">
        <v>442</v>
      </c>
      <c r="D6" s="552">
        <v>102557.404723756</v>
      </c>
      <c r="E6" s="552">
        <v>124168.89138479665</v>
      </c>
      <c r="F6" s="553">
        <v>1.2107257561679956</v>
      </c>
      <c r="G6" s="552">
        <v>21611.486661040646</v>
      </c>
      <c r="H6" s="552" t="s">
        <v>2</v>
      </c>
    </row>
    <row r="7" spans="1:8" ht="14.4" customHeight="1" x14ac:dyDescent="0.3">
      <c r="A7" s="550" t="s">
        <v>436</v>
      </c>
      <c r="B7" s="551" t="s">
        <v>443</v>
      </c>
      <c r="C7" s="552" t="s">
        <v>444</v>
      </c>
      <c r="D7" s="552">
        <v>296892.50827427866</v>
      </c>
      <c r="E7" s="552">
        <v>318163.67141542042</v>
      </c>
      <c r="F7" s="553">
        <v>1.0716460083980657</v>
      </c>
      <c r="G7" s="552">
        <v>21271.163141141762</v>
      </c>
      <c r="H7" s="552" t="s">
        <v>2</v>
      </c>
    </row>
    <row r="8" spans="1:8" ht="14.4" customHeight="1" x14ac:dyDescent="0.3">
      <c r="A8" s="550" t="s">
        <v>436</v>
      </c>
      <c r="B8" s="551" t="s">
        <v>445</v>
      </c>
      <c r="C8" s="552" t="s">
        <v>446</v>
      </c>
      <c r="D8" s="552">
        <v>48098.4960058734</v>
      </c>
      <c r="E8" s="552">
        <v>45362.442405766371</v>
      </c>
      <c r="F8" s="553">
        <v>0.94311561010612632</v>
      </c>
      <c r="G8" s="552">
        <v>-2736.0536001070286</v>
      </c>
      <c r="H8" s="552" t="s">
        <v>2</v>
      </c>
    </row>
    <row r="9" spans="1:8" ht="14.4" customHeight="1" x14ac:dyDescent="0.3">
      <c r="A9" s="550" t="s">
        <v>436</v>
      </c>
      <c r="B9" s="551" t="s">
        <v>6</v>
      </c>
      <c r="C9" s="552" t="s">
        <v>438</v>
      </c>
      <c r="D9" s="552">
        <v>1751843.2271763745</v>
      </c>
      <c r="E9" s="552">
        <v>1684130.0229980981</v>
      </c>
      <c r="F9" s="553">
        <v>0.96134745214192663</v>
      </c>
      <c r="G9" s="552">
        <v>-67713.204178276472</v>
      </c>
      <c r="H9" s="552" t="s">
        <v>447</v>
      </c>
    </row>
    <row r="11" spans="1:8" ht="14.4" customHeight="1" x14ac:dyDescent="0.3">
      <c r="A11" s="550" t="s">
        <v>436</v>
      </c>
      <c r="B11" s="551" t="s">
        <v>437</v>
      </c>
      <c r="C11" s="552" t="s">
        <v>438</v>
      </c>
      <c r="D11" s="552" t="s">
        <v>437</v>
      </c>
      <c r="E11" s="552" t="s">
        <v>437</v>
      </c>
      <c r="F11" s="553" t="s">
        <v>437</v>
      </c>
      <c r="G11" s="552" t="s">
        <v>437</v>
      </c>
      <c r="H11" s="552" t="s">
        <v>110</v>
      </c>
    </row>
    <row r="12" spans="1:8" ht="14.4" customHeight="1" x14ac:dyDescent="0.3">
      <c r="A12" s="550" t="s">
        <v>448</v>
      </c>
      <c r="B12" s="551" t="s">
        <v>439</v>
      </c>
      <c r="C12" s="552" t="s">
        <v>440</v>
      </c>
      <c r="D12" s="552">
        <v>1286117.1293807933</v>
      </c>
      <c r="E12" s="552">
        <v>1179363.4676665575</v>
      </c>
      <c r="F12" s="553">
        <v>0.91699538146604676</v>
      </c>
      <c r="G12" s="552">
        <v>-106753.66171423579</v>
      </c>
      <c r="H12" s="552" t="s">
        <v>2</v>
      </c>
    </row>
    <row r="13" spans="1:8" ht="14.4" customHeight="1" x14ac:dyDescent="0.3">
      <c r="A13" s="550" t="s">
        <v>448</v>
      </c>
      <c r="B13" s="551" t="s">
        <v>441</v>
      </c>
      <c r="C13" s="552" t="s">
        <v>442</v>
      </c>
      <c r="D13" s="552">
        <v>102557.404723756</v>
      </c>
      <c r="E13" s="552">
        <v>124168.89138479665</v>
      </c>
      <c r="F13" s="553">
        <v>1.2107257561679956</v>
      </c>
      <c r="G13" s="552">
        <v>21611.486661040646</v>
      </c>
      <c r="H13" s="552" t="s">
        <v>2</v>
      </c>
    </row>
    <row r="14" spans="1:8" ht="14.4" customHeight="1" x14ac:dyDescent="0.3">
      <c r="A14" s="550" t="s">
        <v>448</v>
      </c>
      <c r="B14" s="551" t="s">
        <v>443</v>
      </c>
      <c r="C14" s="552" t="s">
        <v>444</v>
      </c>
      <c r="D14" s="552">
        <v>296892.50827427866</v>
      </c>
      <c r="E14" s="552">
        <v>318088.13141542044</v>
      </c>
      <c r="F14" s="553">
        <v>1.0713915728771459</v>
      </c>
      <c r="G14" s="552">
        <v>21195.623141141783</v>
      </c>
      <c r="H14" s="552" t="s">
        <v>2</v>
      </c>
    </row>
    <row r="15" spans="1:8" ht="14.4" customHeight="1" x14ac:dyDescent="0.3">
      <c r="A15" s="550" t="s">
        <v>448</v>
      </c>
      <c r="B15" s="551" t="s">
        <v>445</v>
      </c>
      <c r="C15" s="552" t="s">
        <v>446</v>
      </c>
      <c r="D15" s="552">
        <v>48098.4960058734</v>
      </c>
      <c r="E15" s="552">
        <v>45362.442405766371</v>
      </c>
      <c r="F15" s="553">
        <v>0.94311561010612632</v>
      </c>
      <c r="G15" s="552">
        <v>-2736.0536001070286</v>
      </c>
      <c r="H15" s="552" t="s">
        <v>2</v>
      </c>
    </row>
    <row r="16" spans="1:8" ht="14.4" customHeight="1" x14ac:dyDescent="0.3">
      <c r="A16" s="550" t="s">
        <v>448</v>
      </c>
      <c r="B16" s="551" t="s">
        <v>6</v>
      </c>
      <c r="C16" s="552" t="s">
        <v>449</v>
      </c>
      <c r="D16" s="552">
        <v>1733665.5383847014</v>
      </c>
      <c r="E16" s="552">
        <v>1666982.932872541</v>
      </c>
      <c r="F16" s="553">
        <v>0.96153663781406751</v>
      </c>
      <c r="G16" s="552">
        <v>-66682.605512160342</v>
      </c>
      <c r="H16" s="552" t="s">
        <v>450</v>
      </c>
    </row>
    <row r="17" spans="1:8" ht="14.4" customHeight="1" x14ac:dyDescent="0.3">
      <c r="A17" s="550" t="s">
        <v>437</v>
      </c>
      <c r="B17" s="551" t="s">
        <v>437</v>
      </c>
      <c r="C17" s="552" t="s">
        <v>437</v>
      </c>
      <c r="D17" s="552" t="s">
        <v>437</v>
      </c>
      <c r="E17" s="552" t="s">
        <v>437</v>
      </c>
      <c r="F17" s="553" t="s">
        <v>437</v>
      </c>
      <c r="G17" s="552" t="s">
        <v>437</v>
      </c>
      <c r="H17" s="552" t="s">
        <v>451</v>
      </c>
    </row>
    <row r="18" spans="1:8" ht="14.4" customHeight="1" x14ac:dyDescent="0.3">
      <c r="A18" s="550" t="s">
        <v>452</v>
      </c>
      <c r="B18" s="551" t="s">
        <v>439</v>
      </c>
      <c r="C18" s="552" t="s">
        <v>440</v>
      </c>
      <c r="D18" s="552">
        <v>18055.377829051398</v>
      </c>
      <c r="E18" s="552">
        <v>17071.550125557191</v>
      </c>
      <c r="F18" s="553">
        <v>0.94551054468042128</v>
      </c>
      <c r="G18" s="552">
        <v>-983.82770349420753</v>
      </c>
      <c r="H18" s="552" t="s">
        <v>2</v>
      </c>
    </row>
    <row r="19" spans="1:8" ht="14.4" customHeight="1" x14ac:dyDescent="0.3">
      <c r="A19" s="550" t="s">
        <v>452</v>
      </c>
      <c r="B19" s="551" t="s">
        <v>443</v>
      </c>
      <c r="C19" s="552" t="s">
        <v>444</v>
      </c>
      <c r="D19" s="552">
        <v>0</v>
      </c>
      <c r="E19" s="552">
        <v>75.540000000000006</v>
      </c>
      <c r="F19" s="553" t="s">
        <v>437</v>
      </c>
      <c r="G19" s="552">
        <v>75.540000000000006</v>
      </c>
      <c r="H19" s="552" t="s">
        <v>2</v>
      </c>
    </row>
    <row r="20" spans="1:8" ht="14.4" customHeight="1" x14ac:dyDescent="0.3">
      <c r="A20" s="550" t="s">
        <v>452</v>
      </c>
      <c r="B20" s="551" t="s">
        <v>6</v>
      </c>
      <c r="C20" s="552" t="s">
        <v>453</v>
      </c>
      <c r="D20" s="552">
        <v>18055.377829051398</v>
      </c>
      <c r="E20" s="552">
        <v>17147.090125557192</v>
      </c>
      <c r="F20" s="553">
        <v>0.94969433970898376</v>
      </c>
      <c r="G20" s="552">
        <v>-908.28770349420665</v>
      </c>
      <c r="H20" s="552" t="s">
        <v>450</v>
      </c>
    </row>
    <row r="21" spans="1:8" ht="14.4" customHeight="1" x14ac:dyDescent="0.3">
      <c r="A21" s="550" t="s">
        <v>437</v>
      </c>
      <c r="B21" s="551" t="s">
        <v>437</v>
      </c>
      <c r="C21" s="552" t="s">
        <v>437</v>
      </c>
      <c r="D21" s="552" t="s">
        <v>437</v>
      </c>
      <c r="E21" s="552" t="s">
        <v>437</v>
      </c>
      <c r="F21" s="553" t="s">
        <v>437</v>
      </c>
      <c r="G21" s="552" t="s">
        <v>437</v>
      </c>
      <c r="H21" s="552" t="s">
        <v>451</v>
      </c>
    </row>
    <row r="22" spans="1:8" ht="14.4" customHeight="1" x14ac:dyDescent="0.3">
      <c r="A22" s="550" t="s">
        <v>436</v>
      </c>
      <c r="B22" s="551" t="s">
        <v>6</v>
      </c>
      <c r="C22" s="552" t="s">
        <v>438</v>
      </c>
      <c r="D22" s="552">
        <v>1751843.2271763745</v>
      </c>
      <c r="E22" s="552">
        <v>1684130.0229980983</v>
      </c>
      <c r="F22" s="553">
        <v>0.96134745214192674</v>
      </c>
      <c r="G22" s="552">
        <v>-67713.204178276239</v>
      </c>
      <c r="H22" s="552" t="s">
        <v>447</v>
      </c>
    </row>
  </sheetData>
  <autoFilter ref="A3:G3"/>
  <mergeCells count="1">
    <mergeCell ref="A1:G1"/>
  </mergeCells>
  <conditionalFormatting sqref="F10 F23:F65536">
    <cfRule type="cellIs" dxfId="73" priority="19" stopIfTrue="1" operator="greaterThan">
      <formula>1</formula>
    </cfRule>
  </conditionalFormatting>
  <conditionalFormatting sqref="F4:F9">
    <cfRule type="cellIs" dxfId="72" priority="14" operator="greaterThan">
      <formula>1</formula>
    </cfRule>
  </conditionalFormatting>
  <conditionalFormatting sqref="B4:B9">
    <cfRule type="expression" dxfId="71" priority="18">
      <formula>AND(LEFT(H4,6)&lt;&gt;"mezera",H4&lt;&gt;"")</formula>
    </cfRule>
  </conditionalFormatting>
  <conditionalFormatting sqref="A4:A9">
    <cfRule type="expression" dxfId="70" priority="15">
      <formula>AND(H4&lt;&gt;"",H4&lt;&gt;"mezeraKL")</formula>
    </cfRule>
  </conditionalFormatting>
  <conditionalFormatting sqref="B4:G9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9">
    <cfRule type="expression" dxfId="67" priority="13">
      <formula>$H4&lt;&gt;""</formula>
    </cfRule>
  </conditionalFormatting>
  <conditionalFormatting sqref="G4:G9">
    <cfRule type="cellIs" dxfId="66" priority="12" operator="greaterThan">
      <formula>0</formula>
    </cfRule>
  </conditionalFormatting>
  <conditionalFormatting sqref="F4:F9">
    <cfRule type="cellIs" dxfId="65" priority="9" operator="greaterThan">
      <formula>1</formula>
    </cfRule>
  </conditionalFormatting>
  <conditionalFormatting sqref="F4:F9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9">
    <cfRule type="expression" dxfId="62" priority="8">
      <formula>$H4&lt;&gt;""</formula>
    </cfRule>
  </conditionalFormatting>
  <conditionalFormatting sqref="F11:F22">
    <cfRule type="cellIs" dxfId="61" priority="3" operator="greaterThan">
      <formula>1</formula>
    </cfRule>
  </conditionalFormatting>
  <conditionalFormatting sqref="B11:B22">
    <cfRule type="expression" dxfId="60" priority="7">
      <formula>AND(LEFT(H11,6)&lt;&gt;"mezera",H11&lt;&gt;"")</formula>
    </cfRule>
  </conditionalFormatting>
  <conditionalFormatting sqref="A11:A22">
    <cfRule type="expression" dxfId="59" priority="4">
      <formula>AND(H11&lt;&gt;"",H11&lt;&gt;"mezeraKL")</formula>
    </cfRule>
  </conditionalFormatting>
  <conditionalFormatting sqref="B11:G22">
    <cfRule type="expression" dxfId="58" priority="5">
      <formula>$H11="SumaNS"</formula>
    </cfRule>
    <cfRule type="expression" dxfId="57" priority="6">
      <formula>OR($H11="KL",$H11="SumaKL")</formula>
    </cfRule>
  </conditionalFormatting>
  <conditionalFormatting sqref="A11:G22">
    <cfRule type="expression" dxfId="56" priority="2">
      <formula>$H11&lt;&gt;""</formula>
    </cfRule>
  </conditionalFormatting>
  <conditionalFormatting sqref="G11:G22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204</v>
      </c>
      <c r="K3" s="425"/>
      <c r="L3" s="294">
        <f>IF(M3&lt;&gt;0,N3/M3,0)</f>
        <v>181.65504992231334</v>
      </c>
      <c r="M3" s="294">
        <f>SUBTOTAL(9,M5:M1048576)</f>
        <v>9271.0333333333328</v>
      </c>
      <c r="N3" s="295">
        <f>SUBTOTAL(9,N5:N1048576)</f>
        <v>1684130.0229980976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228</v>
      </c>
      <c r="M4" s="557" t="s">
        <v>16</v>
      </c>
      <c r="N4" s="558" t="s">
        <v>18</v>
      </c>
    </row>
    <row r="5" spans="1:14" ht="14.4" customHeight="1" x14ac:dyDescent="0.3">
      <c r="A5" s="559" t="s">
        <v>436</v>
      </c>
      <c r="B5" s="560" t="s">
        <v>438</v>
      </c>
      <c r="C5" s="561" t="s">
        <v>448</v>
      </c>
      <c r="D5" s="562" t="s">
        <v>449</v>
      </c>
      <c r="E5" s="561" t="s">
        <v>439</v>
      </c>
      <c r="F5" s="562" t="s">
        <v>440</v>
      </c>
      <c r="G5" s="561"/>
      <c r="H5" s="561">
        <v>26556</v>
      </c>
      <c r="I5" s="561">
        <v>26556</v>
      </c>
      <c r="J5" s="561" t="s">
        <v>454</v>
      </c>
      <c r="K5" s="561" t="s">
        <v>455</v>
      </c>
      <c r="L5" s="563">
        <v>666.76</v>
      </c>
      <c r="M5" s="563">
        <v>1</v>
      </c>
      <c r="N5" s="564">
        <v>666.76</v>
      </c>
    </row>
    <row r="6" spans="1:14" ht="14.4" customHeight="1" x14ac:dyDescent="0.3">
      <c r="A6" s="565" t="s">
        <v>436</v>
      </c>
      <c r="B6" s="566" t="s">
        <v>438</v>
      </c>
      <c r="C6" s="567" t="s">
        <v>448</v>
      </c>
      <c r="D6" s="568" t="s">
        <v>449</v>
      </c>
      <c r="E6" s="567" t="s">
        <v>439</v>
      </c>
      <c r="F6" s="568" t="s">
        <v>440</v>
      </c>
      <c r="G6" s="567"/>
      <c r="H6" s="567">
        <v>62861</v>
      </c>
      <c r="I6" s="567">
        <v>62861</v>
      </c>
      <c r="J6" s="567" t="s">
        <v>456</v>
      </c>
      <c r="K6" s="567" t="s">
        <v>457</v>
      </c>
      <c r="L6" s="569">
        <v>25.280074869388301</v>
      </c>
      <c r="M6" s="569">
        <v>1</v>
      </c>
      <c r="N6" s="570">
        <v>25.280074869388301</v>
      </c>
    </row>
    <row r="7" spans="1:14" ht="14.4" customHeight="1" x14ac:dyDescent="0.3">
      <c r="A7" s="565" t="s">
        <v>436</v>
      </c>
      <c r="B7" s="566" t="s">
        <v>438</v>
      </c>
      <c r="C7" s="567" t="s">
        <v>448</v>
      </c>
      <c r="D7" s="568" t="s">
        <v>449</v>
      </c>
      <c r="E7" s="567" t="s">
        <v>439</v>
      </c>
      <c r="F7" s="568" t="s">
        <v>440</v>
      </c>
      <c r="G7" s="567"/>
      <c r="H7" s="567">
        <v>102592</v>
      </c>
      <c r="I7" s="567">
        <v>2592</v>
      </c>
      <c r="J7" s="567" t="s">
        <v>458</v>
      </c>
      <c r="K7" s="567" t="s">
        <v>459</v>
      </c>
      <c r="L7" s="569">
        <v>61.902702267064527</v>
      </c>
      <c r="M7" s="569">
        <v>23</v>
      </c>
      <c r="N7" s="570">
        <v>1424.0607443015235</v>
      </c>
    </row>
    <row r="8" spans="1:14" ht="14.4" customHeight="1" x14ac:dyDescent="0.3">
      <c r="A8" s="565" t="s">
        <v>436</v>
      </c>
      <c r="B8" s="566" t="s">
        <v>438</v>
      </c>
      <c r="C8" s="567" t="s">
        <v>448</v>
      </c>
      <c r="D8" s="568" t="s">
        <v>449</v>
      </c>
      <c r="E8" s="567" t="s">
        <v>439</v>
      </c>
      <c r="F8" s="568" t="s">
        <v>440</v>
      </c>
      <c r="G8" s="567"/>
      <c r="H8" s="567">
        <v>102949</v>
      </c>
      <c r="I8" s="567">
        <v>2949</v>
      </c>
      <c r="J8" s="567" t="s">
        <v>460</v>
      </c>
      <c r="K8" s="567" t="s">
        <v>461</v>
      </c>
      <c r="L8" s="569">
        <v>48.239802274711501</v>
      </c>
      <c r="M8" s="569">
        <v>1</v>
      </c>
      <c r="N8" s="570">
        <v>48.239802274711501</v>
      </c>
    </row>
    <row r="9" spans="1:14" ht="14.4" customHeight="1" x14ac:dyDescent="0.3">
      <c r="A9" s="565" t="s">
        <v>436</v>
      </c>
      <c r="B9" s="566" t="s">
        <v>438</v>
      </c>
      <c r="C9" s="567" t="s">
        <v>448</v>
      </c>
      <c r="D9" s="568" t="s">
        <v>449</v>
      </c>
      <c r="E9" s="567" t="s">
        <v>439</v>
      </c>
      <c r="F9" s="568" t="s">
        <v>440</v>
      </c>
      <c r="G9" s="567"/>
      <c r="H9" s="567">
        <v>103078</v>
      </c>
      <c r="I9" s="567">
        <v>3078</v>
      </c>
      <c r="J9" s="567" t="s">
        <v>462</v>
      </c>
      <c r="K9" s="567" t="s">
        <v>463</v>
      </c>
      <c r="L9" s="569">
        <v>43.15</v>
      </c>
      <c r="M9" s="569">
        <v>1</v>
      </c>
      <c r="N9" s="570">
        <v>43.15</v>
      </c>
    </row>
    <row r="10" spans="1:14" ht="14.4" customHeight="1" x14ac:dyDescent="0.3">
      <c r="A10" s="565" t="s">
        <v>436</v>
      </c>
      <c r="B10" s="566" t="s">
        <v>438</v>
      </c>
      <c r="C10" s="567" t="s">
        <v>448</v>
      </c>
      <c r="D10" s="568" t="s">
        <v>449</v>
      </c>
      <c r="E10" s="567" t="s">
        <v>439</v>
      </c>
      <c r="F10" s="568" t="s">
        <v>440</v>
      </c>
      <c r="G10" s="567"/>
      <c r="H10" s="567">
        <v>103801</v>
      </c>
      <c r="I10" s="567">
        <v>3801</v>
      </c>
      <c r="J10" s="567" t="s">
        <v>464</v>
      </c>
      <c r="K10" s="567" t="s">
        <v>465</v>
      </c>
      <c r="L10" s="569">
        <v>70.61748131289103</v>
      </c>
      <c r="M10" s="569">
        <v>22</v>
      </c>
      <c r="N10" s="570">
        <v>1554.1597010062565</v>
      </c>
    </row>
    <row r="11" spans="1:14" ht="14.4" customHeight="1" x14ac:dyDescent="0.3">
      <c r="A11" s="565" t="s">
        <v>436</v>
      </c>
      <c r="B11" s="566" t="s">
        <v>438</v>
      </c>
      <c r="C11" s="567" t="s">
        <v>448</v>
      </c>
      <c r="D11" s="568" t="s">
        <v>449</v>
      </c>
      <c r="E11" s="567" t="s">
        <v>439</v>
      </c>
      <c r="F11" s="568" t="s">
        <v>440</v>
      </c>
      <c r="G11" s="567"/>
      <c r="H11" s="567">
        <v>103822</v>
      </c>
      <c r="I11" s="567">
        <v>3822</v>
      </c>
      <c r="J11" s="567" t="s">
        <v>466</v>
      </c>
      <c r="K11" s="567" t="s">
        <v>467</v>
      </c>
      <c r="L11" s="569">
        <v>97.019865269886253</v>
      </c>
      <c r="M11" s="569">
        <v>6</v>
      </c>
      <c r="N11" s="570">
        <v>568.62946107954497</v>
      </c>
    </row>
    <row r="12" spans="1:14" ht="14.4" customHeight="1" x14ac:dyDescent="0.3">
      <c r="A12" s="565" t="s">
        <v>436</v>
      </c>
      <c r="B12" s="566" t="s">
        <v>438</v>
      </c>
      <c r="C12" s="567" t="s">
        <v>448</v>
      </c>
      <c r="D12" s="568" t="s">
        <v>449</v>
      </c>
      <c r="E12" s="567" t="s">
        <v>439</v>
      </c>
      <c r="F12" s="568" t="s">
        <v>440</v>
      </c>
      <c r="G12" s="567"/>
      <c r="H12" s="567">
        <v>103824</v>
      </c>
      <c r="I12" s="567">
        <v>3824</v>
      </c>
      <c r="J12" s="567" t="s">
        <v>468</v>
      </c>
      <c r="K12" s="567" t="s">
        <v>469</v>
      </c>
      <c r="L12" s="569">
        <v>155.089997192477</v>
      </c>
      <c r="M12" s="569">
        <v>1</v>
      </c>
      <c r="N12" s="570">
        <v>155.089997192477</v>
      </c>
    </row>
    <row r="13" spans="1:14" ht="14.4" customHeight="1" x14ac:dyDescent="0.3">
      <c r="A13" s="565" t="s">
        <v>436</v>
      </c>
      <c r="B13" s="566" t="s">
        <v>438</v>
      </c>
      <c r="C13" s="567" t="s">
        <v>448</v>
      </c>
      <c r="D13" s="568" t="s">
        <v>449</v>
      </c>
      <c r="E13" s="567" t="s">
        <v>439</v>
      </c>
      <c r="F13" s="568" t="s">
        <v>440</v>
      </c>
      <c r="G13" s="567"/>
      <c r="H13" s="567">
        <v>113316</v>
      </c>
      <c r="I13" s="567">
        <v>13316</v>
      </c>
      <c r="J13" s="567" t="s">
        <v>470</v>
      </c>
      <c r="K13" s="567" t="s">
        <v>471</v>
      </c>
      <c r="L13" s="569">
        <v>64.654444183285122</v>
      </c>
      <c r="M13" s="569">
        <v>18</v>
      </c>
      <c r="N13" s="570">
        <v>1165.5299941239155</v>
      </c>
    </row>
    <row r="14" spans="1:14" ht="14.4" customHeight="1" x14ac:dyDescent="0.3">
      <c r="A14" s="565" t="s">
        <v>436</v>
      </c>
      <c r="B14" s="566" t="s">
        <v>438</v>
      </c>
      <c r="C14" s="567" t="s">
        <v>448</v>
      </c>
      <c r="D14" s="568" t="s">
        <v>449</v>
      </c>
      <c r="E14" s="567" t="s">
        <v>439</v>
      </c>
      <c r="F14" s="568" t="s">
        <v>440</v>
      </c>
      <c r="G14" s="567"/>
      <c r="H14" s="567">
        <v>113469</v>
      </c>
      <c r="I14" s="567">
        <v>13469</v>
      </c>
      <c r="J14" s="567" t="s">
        <v>472</v>
      </c>
      <c r="K14" s="567" t="s">
        <v>473</v>
      </c>
      <c r="L14" s="569">
        <v>65.989842721989206</v>
      </c>
      <c r="M14" s="569">
        <v>3</v>
      </c>
      <c r="N14" s="570">
        <v>197.96952816596763</v>
      </c>
    </row>
    <row r="15" spans="1:14" ht="14.4" customHeight="1" x14ac:dyDescent="0.3">
      <c r="A15" s="565" t="s">
        <v>436</v>
      </c>
      <c r="B15" s="566" t="s">
        <v>438</v>
      </c>
      <c r="C15" s="567" t="s">
        <v>448</v>
      </c>
      <c r="D15" s="568" t="s">
        <v>449</v>
      </c>
      <c r="E15" s="567" t="s">
        <v>439</v>
      </c>
      <c r="F15" s="568" t="s">
        <v>440</v>
      </c>
      <c r="G15" s="567"/>
      <c r="H15" s="567">
        <v>113475</v>
      </c>
      <c r="I15" s="567">
        <v>13475</v>
      </c>
      <c r="J15" s="567" t="s">
        <v>474</v>
      </c>
      <c r="K15" s="567" t="s">
        <v>475</v>
      </c>
      <c r="L15" s="569">
        <v>98.829764452404802</v>
      </c>
      <c r="M15" s="569">
        <v>3</v>
      </c>
      <c r="N15" s="570">
        <v>296.48929335721442</v>
      </c>
    </row>
    <row r="16" spans="1:14" ht="14.4" customHeight="1" x14ac:dyDescent="0.3">
      <c r="A16" s="565" t="s">
        <v>436</v>
      </c>
      <c r="B16" s="566" t="s">
        <v>438</v>
      </c>
      <c r="C16" s="567" t="s">
        <v>448</v>
      </c>
      <c r="D16" s="568" t="s">
        <v>449</v>
      </c>
      <c r="E16" s="567" t="s">
        <v>439</v>
      </c>
      <c r="F16" s="568" t="s">
        <v>440</v>
      </c>
      <c r="G16" s="567"/>
      <c r="H16" s="567">
        <v>115708</v>
      </c>
      <c r="I16" s="567">
        <v>15708</v>
      </c>
      <c r="J16" s="567" t="s">
        <v>476</v>
      </c>
      <c r="K16" s="567" t="s">
        <v>477</v>
      </c>
      <c r="L16" s="569">
        <v>386.29</v>
      </c>
      <c r="M16" s="569">
        <v>1</v>
      </c>
      <c r="N16" s="570">
        <v>386.29</v>
      </c>
    </row>
    <row r="17" spans="1:14" ht="14.4" customHeight="1" x14ac:dyDescent="0.3">
      <c r="A17" s="565" t="s">
        <v>436</v>
      </c>
      <c r="B17" s="566" t="s">
        <v>438</v>
      </c>
      <c r="C17" s="567" t="s">
        <v>448</v>
      </c>
      <c r="D17" s="568" t="s">
        <v>449</v>
      </c>
      <c r="E17" s="567" t="s">
        <v>439</v>
      </c>
      <c r="F17" s="568" t="s">
        <v>440</v>
      </c>
      <c r="G17" s="567"/>
      <c r="H17" s="567">
        <v>117190</v>
      </c>
      <c r="I17" s="567">
        <v>17190</v>
      </c>
      <c r="J17" s="567" t="s">
        <v>478</v>
      </c>
      <c r="K17" s="567" t="s">
        <v>479</v>
      </c>
      <c r="L17" s="569">
        <v>88.128826860118437</v>
      </c>
      <c r="M17" s="569">
        <v>2</v>
      </c>
      <c r="N17" s="570">
        <v>176.25765372023687</v>
      </c>
    </row>
    <row r="18" spans="1:14" ht="14.4" customHeight="1" x14ac:dyDescent="0.3">
      <c r="A18" s="565" t="s">
        <v>436</v>
      </c>
      <c r="B18" s="566" t="s">
        <v>438</v>
      </c>
      <c r="C18" s="567" t="s">
        <v>448</v>
      </c>
      <c r="D18" s="568" t="s">
        <v>449</v>
      </c>
      <c r="E18" s="567" t="s">
        <v>439</v>
      </c>
      <c r="F18" s="568" t="s">
        <v>440</v>
      </c>
      <c r="G18" s="567"/>
      <c r="H18" s="567">
        <v>117191</v>
      </c>
      <c r="I18" s="567">
        <v>17191</v>
      </c>
      <c r="J18" s="567" t="s">
        <v>478</v>
      </c>
      <c r="K18" s="567" t="s">
        <v>480</v>
      </c>
      <c r="L18" s="569">
        <v>125.78962428630898</v>
      </c>
      <c r="M18" s="569">
        <v>5</v>
      </c>
      <c r="N18" s="570">
        <v>628.94812143154491</v>
      </c>
    </row>
    <row r="19" spans="1:14" ht="14.4" customHeight="1" x14ac:dyDescent="0.3">
      <c r="A19" s="565" t="s">
        <v>436</v>
      </c>
      <c r="B19" s="566" t="s">
        <v>438</v>
      </c>
      <c r="C19" s="567" t="s">
        <v>448</v>
      </c>
      <c r="D19" s="568" t="s">
        <v>449</v>
      </c>
      <c r="E19" s="567" t="s">
        <v>439</v>
      </c>
      <c r="F19" s="568" t="s">
        <v>440</v>
      </c>
      <c r="G19" s="567"/>
      <c r="H19" s="567">
        <v>119873</v>
      </c>
      <c r="I19" s="567">
        <v>19873</v>
      </c>
      <c r="J19" s="567" t="s">
        <v>481</v>
      </c>
      <c r="K19" s="567" t="s">
        <v>461</v>
      </c>
      <c r="L19" s="569">
        <v>97.520021297096349</v>
      </c>
      <c r="M19" s="569">
        <v>3</v>
      </c>
      <c r="N19" s="570">
        <v>292.56008518838541</v>
      </c>
    </row>
    <row r="20" spans="1:14" ht="14.4" customHeight="1" x14ac:dyDescent="0.3">
      <c r="A20" s="565" t="s">
        <v>436</v>
      </c>
      <c r="B20" s="566" t="s">
        <v>438</v>
      </c>
      <c r="C20" s="567" t="s">
        <v>448</v>
      </c>
      <c r="D20" s="568" t="s">
        <v>449</v>
      </c>
      <c r="E20" s="567" t="s">
        <v>439</v>
      </c>
      <c r="F20" s="568" t="s">
        <v>440</v>
      </c>
      <c r="G20" s="567"/>
      <c r="H20" s="567">
        <v>120132</v>
      </c>
      <c r="I20" s="567">
        <v>20132</v>
      </c>
      <c r="J20" s="567" t="s">
        <v>482</v>
      </c>
      <c r="K20" s="567" t="s">
        <v>483</v>
      </c>
      <c r="L20" s="569">
        <v>151.56500635309834</v>
      </c>
      <c r="M20" s="569">
        <v>6</v>
      </c>
      <c r="N20" s="570">
        <v>909.39003811859004</v>
      </c>
    </row>
    <row r="21" spans="1:14" ht="14.4" customHeight="1" x14ac:dyDescent="0.3">
      <c r="A21" s="565" t="s">
        <v>436</v>
      </c>
      <c r="B21" s="566" t="s">
        <v>438</v>
      </c>
      <c r="C21" s="567" t="s">
        <v>448</v>
      </c>
      <c r="D21" s="568" t="s">
        <v>449</v>
      </c>
      <c r="E21" s="567" t="s">
        <v>439</v>
      </c>
      <c r="F21" s="568" t="s">
        <v>440</v>
      </c>
      <c r="G21" s="567"/>
      <c r="H21" s="567">
        <v>122104</v>
      </c>
      <c r="I21" s="567">
        <v>22104</v>
      </c>
      <c r="J21" s="567" t="s">
        <v>484</v>
      </c>
      <c r="K21" s="567" t="s">
        <v>485</v>
      </c>
      <c r="L21" s="569">
        <v>152.73500000000001</v>
      </c>
      <c r="M21" s="569">
        <v>2</v>
      </c>
      <c r="N21" s="570">
        <v>305.47000000000003</v>
      </c>
    </row>
    <row r="22" spans="1:14" ht="14.4" customHeight="1" x14ac:dyDescent="0.3">
      <c r="A22" s="565" t="s">
        <v>436</v>
      </c>
      <c r="B22" s="566" t="s">
        <v>438</v>
      </c>
      <c r="C22" s="567" t="s">
        <v>448</v>
      </c>
      <c r="D22" s="568" t="s">
        <v>449</v>
      </c>
      <c r="E22" s="567" t="s">
        <v>439</v>
      </c>
      <c r="F22" s="568" t="s">
        <v>440</v>
      </c>
      <c r="G22" s="567"/>
      <c r="H22" s="567">
        <v>122106</v>
      </c>
      <c r="I22" s="567">
        <v>22106</v>
      </c>
      <c r="J22" s="567" t="s">
        <v>486</v>
      </c>
      <c r="K22" s="567" t="s">
        <v>487</v>
      </c>
      <c r="L22" s="569">
        <v>125.50399999999999</v>
      </c>
      <c r="M22" s="569">
        <v>6</v>
      </c>
      <c r="N22" s="570">
        <v>752.95</v>
      </c>
    </row>
    <row r="23" spans="1:14" ht="14.4" customHeight="1" x14ac:dyDescent="0.3">
      <c r="A23" s="565" t="s">
        <v>436</v>
      </c>
      <c r="B23" s="566" t="s">
        <v>438</v>
      </c>
      <c r="C23" s="567" t="s">
        <v>448</v>
      </c>
      <c r="D23" s="568" t="s">
        <v>449</v>
      </c>
      <c r="E23" s="567" t="s">
        <v>439</v>
      </c>
      <c r="F23" s="568" t="s">
        <v>440</v>
      </c>
      <c r="G23" s="567"/>
      <c r="H23" s="567">
        <v>125422</v>
      </c>
      <c r="I23" s="567">
        <v>25422</v>
      </c>
      <c r="J23" s="567" t="s">
        <v>488</v>
      </c>
      <c r="K23" s="567" t="s">
        <v>489</v>
      </c>
      <c r="L23" s="569">
        <v>1137.19940487586</v>
      </c>
      <c r="M23" s="569">
        <v>1</v>
      </c>
      <c r="N23" s="570">
        <v>1137.19940487586</v>
      </c>
    </row>
    <row r="24" spans="1:14" ht="14.4" customHeight="1" x14ac:dyDescent="0.3">
      <c r="A24" s="565" t="s">
        <v>436</v>
      </c>
      <c r="B24" s="566" t="s">
        <v>438</v>
      </c>
      <c r="C24" s="567" t="s">
        <v>448</v>
      </c>
      <c r="D24" s="568" t="s">
        <v>449</v>
      </c>
      <c r="E24" s="567" t="s">
        <v>439</v>
      </c>
      <c r="F24" s="568" t="s">
        <v>440</v>
      </c>
      <c r="G24" s="567"/>
      <c r="H24" s="567">
        <v>125689</v>
      </c>
      <c r="I24" s="567">
        <v>25689</v>
      </c>
      <c r="J24" s="567" t="s">
        <v>490</v>
      </c>
      <c r="K24" s="567" t="s">
        <v>491</v>
      </c>
      <c r="L24" s="569">
        <v>581.76087262596104</v>
      </c>
      <c r="M24" s="569">
        <v>1</v>
      </c>
      <c r="N24" s="570">
        <v>581.76087262596104</v>
      </c>
    </row>
    <row r="25" spans="1:14" ht="14.4" customHeight="1" x14ac:dyDescent="0.3">
      <c r="A25" s="565" t="s">
        <v>436</v>
      </c>
      <c r="B25" s="566" t="s">
        <v>438</v>
      </c>
      <c r="C25" s="567" t="s">
        <v>448</v>
      </c>
      <c r="D25" s="568" t="s">
        <v>449</v>
      </c>
      <c r="E25" s="567" t="s">
        <v>439</v>
      </c>
      <c r="F25" s="568" t="s">
        <v>440</v>
      </c>
      <c r="G25" s="567"/>
      <c r="H25" s="567">
        <v>125829</v>
      </c>
      <c r="I25" s="567">
        <v>25829</v>
      </c>
      <c r="J25" s="567" t="s">
        <v>492</v>
      </c>
      <c r="K25" s="567" t="s">
        <v>493</v>
      </c>
      <c r="L25" s="569">
        <v>472.58297263089298</v>
      </c>
      <c r="M25" s="569">
        <v>2</v>
      </c>
      <c r="N25" s="570">
        <v>945.16594526178596</v>
      </c>
    </row>
    <row r="26" spans="1:14" ht="14.4" customHeight="1" x14ac:dyDescent="0.3">
      <c r="A26" s="565" t="s">
        <v>436</v>
      </c>
      <c r="B26" s="566" t="s">
        <v>438</v>
      </c>
      <c r="C26" s="567" t="s">
        <v>448</v>
      </c>
      <c r="D26" s="568" t="s">
        <v>449</v>
      </c>
      <c r="E26" s="567" t="s">
        <v>439</v>
      </c>
      <c r="F26" s="568" t="s">
        <v>440</v>
      </c>
      <c r="G26" s="567"/>
      <c r="H26" s="567">
        <v>125835</v>
      </c>
      <c r="I26" s="567">
        <v>25835</v>
      </c>
      <c r="J26" s="567" t="s">
        <v>494</v>
      </c>
      <c r="K26" s="567" t="s">
        <v>495</v>
      </c>
      <c r="L26" s="569">
        <v>795.06</v>
      </c>
      <c r="M26" s="569">
        <v>1</v>
      </c>
      <c r="N26" s="570">
        <v>795.06</v>
      </c>
    </row>
    <row r="27" spans="1:14" ht="14.4" customHeight="1" x14ac:dyDescent="0.3">
      <c r="A27" s="565" t="s">
        <v>436</v>
      </c>
      <c r="B27" s="566" t="s">
        <v>438</v>
      </c>
      <c r="C27" s="567" t="s">
        <v>448</v>
      </c>
      <c r="D27" s="568" t="s">
        <v>449</v>
      </c>
      <c r="E27" s="567" t="s">
        <v>439</v>
      </c>
      <c r="F27" s="568" t="s">
        <v>440</v>
      </c>
      <c r="G27" s="567"/>
      <c r="H27" s="567">
        <v>126554</v>
      </c>
      <c r="I27" s="567">
        <v>26554</v>
      </c>
      <c r="J27" s="567" t="s">
        <v>454</v>
      </c>
      <c r="K27" s="567" t="s">
        <v>496</v>
      </c>
      <c r="L27" s="569">
        <v>195.19</v>
      </c>
      <c r="M27" s="569">
        <v>1</v>
      </c>
      <c r="N27" s="570">
        <v>195.19</v>
      </c>
    </row>
    <row r="28" spans="1:14" ht="14.4" customHeight="1" x14ac:dyDescent="0.3">
      <c r="A28" s="565" t="s">
        <v>436</v>
      </c>
      <c r="B28" s="566" t="s">
        <v>438</v>
      </c>
      <c r="C28" s="567" t="s">
        <v>448</v>
      </c>
      <c r="D28" s="568" t="s">
        <v>449</v>
      </c>
      <c r="E28" s="567" t="s">
        <v>439</v>
      </c>
      <c r="F28" s="568" t="s">
        <v>440</v>
      </c>
      <c r="G28" s="567"/>
      <c r="H28" s="567">
        <v>130805</v>
      </c>
      <c r="I28" s="567">
        <v>30805</v>
      </c>
      <c r="J28" s="567" t="s">
        <v>497</v>
      </c>
      <c r="K28" s="567" t="s">
        <v>498</v>
      </c>
      <c r="L28" s="569">
        <v>172.070070144395</v>
      </c>
      <c r="M28" s="569">
        <v>2</v>
      </c>
      <c r="N28" s="570">
        <v>344.14014028879001</v>
      </c>
    </row>
    <row r="29" spans="1:14" ht="14.4" customHeight="1" x14ac:dyDescent="0.3">
      <c r="A29" s="565" t="s">
        <v>436</v>
      </c>
      <c r="B29" s="566" t="s">
        <v>438</v>
      </c>
      <c r="C29" s="567" t="s">
        <v>448</v>
      </c>
      <c r="D29" s="568" t="s">
        <v>449</v>
      </c>
      <c r="E29" s="567" t="s">
        <v>439</v>
      </c>
      <c r="F29" s="568" t="s">
        <v>440</v>
      </c>
      <c r="G29" s="567"/>
      <c r="H29" s="567">
        <v>131739</v>
      </c>
      <c r="I29" s="567">
        <v>31739</v>
      </c>
      <c r="J29" s="567" t="s">
        <v>499</v>
      </c>
      <c r="K29" s="567"/>
      <c r="L29" s="569">
        <v>79.519787971932871</v>
      </c>
      <c r="M29" s="569">
        <v>94</v>
      </c>
      <c r="N29" s="570">
        <v>7450.7809174739596</v>
      </c>
    </row>
    <row r="30" spans="1:14" ht="14.4" customHeight="1" x14ac:dyDescent="0.3">
      <c r="A30" s="565" t="s">
        <v>436</v>
      </c>
      <c r="B30" s="566" t="s">
        <v>438</v>
      </c>
      <c r="C30" s="567" t="s">
        <v>448</v>
      </c>
      <c r="D30" s="568" t="s">
        <v>449</v>
      </c>
      <c r="E30" s="567" t="s">
        <v>439</v>
      </c>
      <c r="F30" s="568" t="s">
        <v>440</v>
      </c>
      <c r="G30" s="567"/>
      <c r="H30" s="567">
        <v>132580</v>
      </c>
      <c r="I30" s="567">
        <v>32580</v>
      </c>
      <c r="J30" s="567" t="s">
        <v>500</v>
      </c>
      <c r="K30" s="567" t="s">
        <v>501</v>
      </c>
      <c r="L30" s="569">
        <v>167.08</v>
      </c>
      <c r="M30" s="569">
        <v>2</v>
      </c>
      <c r="N30" s="570">
        <v>334.16</v>
      </c>
    </row>
    <row r="31" spans="1:14" ht="14.4" customHeight="1" x14ac:dyDescent="0.3">
      <c r="A31" s="565" t="s">
        <v>436</v>
      </c>
      <c r="B31" s="566" t="s">
        <v>438</v>
      </c>
      <c r="C31" s="567" t="s">
        <v>448</v>
      </c>
      <c r="D31" s="568" t="s">
        <v>449</v>
      </c>
      <c r="E31" s="567" t="s">
        <v>439</v>
      </c>
      <c r="F31" s="568" t="s">
        <v>440</v>
      </c>
      <c r="G31" s="567"/>
      <c r="H31" s="567">
        <v>132963</v>
      </c>
      <c r="I31" s="567">
        <v>32963</v>
      </c>
      <c r="J31" s="567" t="s">
        <v>502</v>
      </c>
      <c r="K31" s="567" t="s">
        <v>503</v>
      </c>
      <c r="L31" s="569">
        <v>33.65</v>
      </c>
      <c r="M31" s="569">
        <v>1</v>
      </c>
      <c r="N31" s="570">
        <v>33.65</v>
      </c>
    </row>
    <row r="32" spans="1:14" ht="14.4" customHeight="1" x14ac:dyDescent="0.3">
      <c r="A32" s="565" t="s">
        <v>436</v>
      </c>
      <c r="B32" s="566" t="s">
        <v>438</v>
      </c>
      <c r="C32" s="567" t="s">
        <v>448</v>
      </c>
      <c r="D32" s="568" t="s">
        <v>449</v>
      </c>
      <c r="E32" s="567" t="s">
        <v>439</v>
      </c>
      <c r="F32" s="568" t="s">
        <v>440</v>
      </c>
      <c r="G32" s="567"/>
      <c r="H32" s="567">
        <v>141445</v>
      </c>
      <c r="I32" s="567">
        <v>41445</v>
      </c>
      <c r="J32" s="567" t="s">
        <v>504</v>
      </c>
      <c r="K32" s="567" t="s">
        <v>505</v>
      </c>
      <c r="L32" s="569">
        <v>426.87071699485102</v>
      </c>
      <c r="M32" s="569">
        <v>1</v>
      </c>
      <c r="N32" s="570">
        <v>426.87071699485102</v>
      </c>
    </row>
    <row r="33" spans="1:14" ht="14.4" customHeight="1" x14ac:dyDescent="0.3">
      <c r="A33" s="565" t="s">
        <v>436</v>
      </c>
      <c r="B33" s="566" t="s">
        <v>438</v>
      </c>
      <c r="C33" s="567" t="s">
        <v>448</v>
      </c>
      <c r="D33" s="568" t="s">
        <v>449</v>
      </c>
      <c r="E33" s="567" t="s">
        <v>439</v>
      </c>
      <c r="F33" s="568" t="s">
        <v>440</v>
      </c>
      <c r="G33" s="567"/>
      <c r="H33" s="567">
        <v>141447</v>
      </c>
      <c r="I33" s="567">
        <v>41447</v>
      </c>
      <c r="J33" s="567" t="s">
        <v>506</v>
      </c>
      <c r="K33" s="567" t="s">
        <v>483</v>
      </c>
      <c r="L33" s="569">
        <v>580.12</v>
      </c>
      <c r="M33" s="569">
        <v>1</v>
      </c>
      <c r="N33" s="570">
        <v>580.12</v>
      </c>
    </row>
    <row r="34" spans="1:14" ht="14.4" customHeight="1" x14ac:dyDescent="0.3">
      <c r="A34" s="565" t="s">
        <v>436</v>
      </c>
      <c r="B34" s="566" t="s">
        <v>438</v>
      </c>
      <c r="C34" s="567" t="s">
        <v>448</v>
      </c>
      <c r="D34" s="568" t="s">
        <v>449</v>
      </c>
      <c r="E34" s="567" t="s">
        <v>439</v>
      </c>
      <c r="F34" s="568" t="s">
        <v>440</v>
      </c>
      <c r="G34" s="567"/>
      <c r="H34" s="567">
        <v>146981</v>
      </c>
      <c r="I34" s="567">
        <v>46981</v>
      </c>
      <c r="J34" s="567" t="s">
        <v>507</v>
      </c>
      <c r="K34" s="567" t="s">
        <v>508</v>
      </c>
      <c r="L34" s="569">
        <v>103.98</v>
      </c>
      <c r="M34" s="569">
        <v>2</v>
      </c>
      <c r="N34" s="570">
        <v>207.96</v>
      </c>
    </row>
    <row r="35" spans="1:14" ht="14.4" customHeight="1" x14ac:dyDescent="0.3">
      <c r="A35" s="565" t="s">
        <v>436</v>
      </c>
      <c r="B35" s="566" t="s">
        <v>438</v>
      </c>
      <c r="C35" s="567" t="s">
        <v>448</v>
      </c>
      <c r="D35" s="568" t="s">
        <v>449</v>
      </c>
      <c r="E35" s="567" t="s">
        <v>439</v>
      </c>
      <c r="F35" s="568" t="s">
        <v>440</v>
      </c>
      <c r="G35" s="567"/>
      <c r="H35" s="567">
        <v>147478</v>
      </c>
      <c r="I35" s="567">
        <v>47478</v>
      </c>
      <c r="J35" s="567" t="s">
        <v>509</v>
      </c>
      <c r="K35" s="567" t="s">
        <v>510</v>
      </c>
      <c r="L35" s="569">
        <v>48.65</v>
      </c>
      <c r="M35" s="569">
        <v>2</v>
      </c>
      <c r="N35" s="570">
        <v>97.3</v>
      </c>
    </row>
    <row r="36" spans="1:14" ht="14.4" customHeight="1" x14ac:dyDescent="0.3">
      <c r="A36" s="565" t="s">
        <v>436</v>
      </c>
      <c r="B36" s="566" t="s">
        <v>438</v>
      </c>
      <c r="C36" s="567" t="s">
        <v>448</v>
      </c>
      <c r="D36" s="568" t="s">
        <v>449</v>
      </c>
      <c r="E36" s="567" t="s">
        <v>439</v>
      </c>
      <c r="F36" s="568" t="s">
        <v>440</v>
      </c>
      <c r="G36" s="567"/>
      <c r="H36" s="567">
        <v>150309</v>
      </c>
      <c r="I36" s="567">
        <v>50309</v>
      </c>
      <c r="J36" s="567" t="s">
        <v>511</v>
      </c>
      <c r="K36" s="567" t="s">
        <v>512</v>
      </c>
      <c r="L36" s="569">
        <v>152.12</v>
      </c>
      <c r="M36" s="569">
        <v>0</v>
      </c>
      <c r="N36" s="570">
        <v>0</v>
      </c>
    </row>
    <row r="37" spans="1:14" ht="14.4" customHeight="1" x14ac:dyDescent="0.3">
      <c r="A37" s="565" t="s">
        <v>436</v>
      </c>
      <c r="B37" s="566" t="s">
        <v>438</v>
      </c>
      <c r="C37" s="567" t="s">
        <v>448</v>
      </c>
      <c r="D37" s="568" t="s">
        <v>449</v>
      </c>
      <c r="E37" s="567" t="s">
        <v>439</v>
      </c>
      <c r="F37" s="568" t="s">
        <v>440</v>
      </c>
      <c r="G37" s="567"/>
      <c r="H37" s="567">
        <v>150339</v>
      </c>
      <c r="I37" s="567">
        <v>50339</v>
      </c>
      <c r="J37" s="567" t="s">
        <v>513</v>
      </c>
      <c r="K37" s="567" t="s">
        <v>514</v>
      </c>
      <c r="L37" s="569">
        <v>122.99659977976201</v>
      </c>
      <c r="M37" s="569">
        <v>3</v>
      </c>
      <c r="N37" s="570">
        <v>368.98979933928604</v>
      </c>
    </row>
    <row r="38" spans="1:14" ht="14.4" customHeight="1" x14ac:dyDescent="0.3">
      <c r="A38" s="565" t="s">
        <v>436</v>
      </c>
      <c r="B38" s="566" t="s">
        <v>438</v>
      </c>
      <c r="C38" s="567" t="s">
        <v>448</v>
      </c>
      <c r="D38" s="568" t="s">
        <v>449</v>
      </c>
      <c r="E38" s="567" t="s">
        <v>439</v>
      </c>
      <c r="F38" s="568" t="s">
        <v>440</v>
      </c>
      <c r="G38" s="567"/>
      <c r="H38" s="567">
        <v>151403</v>
      </c>
      <c r="I38" s="567">
        <v>51403</v>
      </c>
      <c r="J38" s="567" t="s">
        <v>515</v>
      </c>
      <c r="K38" s="567" t="s">
        <v>516</v>
      </c>
      <c r="L38" s="569">
        <v>101.3839311433394</v>
      </c>
      <c r="M38" s="569">
        <v>9</v>
      </c>
      <c r="N38" s="570">
        <v>911.79941347185706</v>
      </c>
    </row>
    <row r="39" spans="1:14" ht="14.4" customHeight="1" x14ac:dyDescent="0.3">
      <c r="A39" s="565" t="s">
        <v>436</v>
      </c>
      <c r="B39" s="566" t="s">
        <v>438</v>
      </c>
      <c r="C39" s="567" t="s">
        <v>448</v>
      </c>
      <c r="D39" s="568" t="s">
        <v>449</v>
      </c>
      <c r="E39" s="567" t="s">
        <v>439</v>
      </c>
      <c r="F39" s="568" t="s">
        <v>440</v>
      </c>
      <c r="G39" s="567"/>
      <c r="H39" s="567">
        <v>154025</v>
      </c>
      <c r="I39" s="567">
        <v>154025</v>
      </c>
      <c r="J39" s="567" t="s">
        <v>517</v>
      </c>
      <c r="K39" s="567" t="s">
        <v>505</v>
      </c>
      <c r="L39" s="569">
        <v>426.87017053163697</v>
      </c>
      <c r="M39" s="569">
        <v>1</v>
      </c>
      <c r="N39" s="570">
        <v>426.87017053163697</v>
      </c>
    </row>
    <row r="40" spans="1:14" ht="14.4" customHeight="1" x14ac:dyDescent="0.3">
      <c r="A40" s="565" t="s">
        <v>436</v>
      </c>
      <c r="B40" s="566" t="s">
        <v>438</v>
      </c>
      <c r="C40" s="567" t="s">
        <v>448</v>
      </c>
      <c r="D40" s="568" t="s">
        <v>449</v>
      </c>
      <c r="E40" s="567" t="s">
        <v>439</v>
      </c>
      <c r="F40" s="568" t="s">
        <v>440</v>
      </c>
      <c r="G40" s="567"/>
      <c r="H40" s="567">
        <v>157793</v>
      </c>
      <c r="I40" s="567">
        <v>57793</v>
      </c>
      <c r="J40" s="567" t="s">
        <v>518</v>
      </c>
      <c r="K40" s="567" t="s">
        <v>519</v>
      </c>
      <c r="L40" s="569">
        <v>317.61</v>
      </c>
      <c r="M40" s="569">
        <v>2</v>
      </c>
      <c r="N40" s="570">
        <v>635.22</v>
      </c>
    </row>
    <row r="41" spans="1:14" ht="14.4" customHeight="1" x14ac:dyDescent="0.3">
      <c r="A41" s="565" t="s">
        <v>436</v>
      </c>
      <c r="B41" s="566" t="s">
        <v>438</v>
      </c>
      <c r="C41" s="567" t="s">
        <v>448</v>
      </c>
      <c r="D41" s="568" t="s">
        <v>449</v>
      </c>
      <c r="E41" s="567" t="s">
        <v>439</v>
      </c>
      <c r="F41" s="568" t="s">
        <v>440</v>
      </c>
      <c r="G41" s="567"/>
      <c r="H41" s="567">
        <v>159628</v>
      </c>
      <c r="I41" s="567">
        <v>59628</v>
      </c>
      <c r="J41" s="567" t="s">
        <v>520</v>
      </c>
      <c r="K41" s="567" t="s">
        <v>521</v>
      </c>
      <c r="L41" s="569">
        <v>433.30845848882097</v>
      </c>
      <c r="M41" s="569">
        <v>1</v>
      </c>
      <c r="N41" s="570">
        <v>433.30845848882097</v>
      </c>
    </row>
    <row r="42" spans="1:14" ht="14.4" customHeight="1" x14ac:dyDescent="0.3">
      <c r="A42" s="565" t="s">
        <v>436</v>
      </c>
      <c r="B42" s="566" t="s">
        <v>438</v>
      </c>
      <c r="C42" s="567" t="s">
        <v>448</v>
      </c>
      <c r="D42" s="568" t="s">
        <v>449</v>
      </c>
      <c r="E42" s="567" t="s">
        <v>439</v>
      </c>
      <c r="F42" s="568" t="s">
        <v>440</v>
      </c>
      <c r="G42" s="567"/>
      <c r="H42" s="567">
        <v>164798</v>
      </c>
      <c r="I42" s="567">
        <v>64798</v>
      </c>
      <c r="J42" s="567" t="s">
        <v>522</v>
      </c>
      <c r="K42" s="567" t="s">
        <v>523</v>
      </c>
      <c r="L42" s="569">
        <v>154.72</v>
      </c>
      <c r="M42" s="569">
        <v>1</v>
      </c>
      <c r="N42" s="570">
        <v>154.72</v>
      </c>
    </row>
    <row r="43" spans="1:14" ht="14.4" customHeight="1" x14ac:dyDescent="0.3">
      <c r="A43" s="565" t="s">
        <v>436</v>
      </c>
      <c r="B43" s="566" t="s">
        <v>438</v>
      </c>
      <c r="C43" s="567" t="s">
        <v>448</v>
      </c>
      <c r="D43" s="568" t="s">
        <v>449</v>
      </c>
      <c r="E43" s="567" t="s">
        <v>439</v>
      </c>
      <c r="F43" s="568" t="s">
        <v>440</v>
      </c>
      <c r="G43" s="567"/>
      <c r="H43" s="567">
        <v>176380</v>
      </c>
      <c r="I43" s="567">
        <v>76380</v>
      </c>
      <c r="J43" s="567" t="s">
        <v>524</v>
      </c>
      <c r="K43" s="567" t="s">
        <v>525</v>
      </c>
      <c r="L43" s="569">
        <v>67.08</v>
      </c>
      <c r="M43" s="569">
        <v>1</v>
      </c>
      <c r="N43" s="570">
        <v>67.08</v>
      </c>
    </row>
    <row r="44" spans="1:14" ht="14.4" customHeight="1" x14ac:dyDescent="0.3">
      <c r="A44" s="565" t="s">
        <v>436</v>
      </c>
      <c r="B44" s="566" t="s">
        <v>438</v>
      </c>
      <c r="C44" s="567" t="s">
        <v>448</v>
      </c>
      <c r="D44" s="568" t="s">
        <v>449</v>
      </c>
      <c r="E44" s="567" t="s">
        <v>439</v>
      </c>
      <c r="F44" s="568" t="s">
        <v>440</v>
      </c>
      <c r="G44" s="567"/>
      <c r="H44" s="567">
        <v>181454</v>
      </c>
      <c r="I44" s="567">
        <v>81454</v>
      </c>
      <c r="J44" s="567" t="s">
        <v>526</v>
      </c>
      <c r="K44" s="567" t="s">
        <v>527</v>
      </c>
      <c r="L44" s="569">
        <v>72.44</v>
      </c>
      <c r="M44" s="569">
        <v>2</v>
      </c>
      <c r="N44" s="570">
        <v>144.88</v>
      </c>
    </row>
    <row r="45" spans="1:14" ht="14.4" customHeight="1" x14ac:dyDescent="0.3">
      <c r="A45" s="565" t="s">
        <v>436</v>
      </c>
      <c r="B45" s="566" t="s">
        <v>438</v>
      </c>
      <c r="C45" s="567" t="s">
        <v>448</v>
      </c>
      <c r="D45" s="568" t="s">
        <v>449</v>
      </c>
      <c r="E45" s="567" t="s">
        <v>439</v>
      </c>
      <c r="F45" s="568" t="s">
        <v>440</v>
      </c>
      <c r="G45" s="567"/>
      <c r="H45" s="567">
        <v>181456</v>
      </c>
      <c r="I45" s="567">
        <v>81456</v>
      </c>
      <c r="J45" s="567" t="s">
        <v>526</v>
      </c>
      <c r="K45" s="567" t="s">
        <v>528</v>
      </c>
      <c r="L45" s="569">
        <v>134.59666666666666</v>
      </c>
      <c r="M45" s="569">
        <v>3</v>
      </c>
      <c r="N45" s="570">
        <v>403.78999999999996</v>
      </c>
    </row>
    <row r="46" spans="1:14" ht="14.4" customHeight="1" x14ac:dyDescent="0.3">
      <c r="A46" s="565" t="s">
        <v>436</v>
      </c>
      <c r="B46" s="566" t="s">
        <v>438</v>
      </c>
      <c r="C46" s="567" t="s">
        <v>448</v>
      </c>
      <c r="D46" s="568" t="s">
        <v>449</v>
      </c>
      <c r="E46" s="567" t="s">
        <v>439</v>
      </c>
      <c r="F46" s="568" t="s">
        <v>440</v>
      </c>
      <c r="G46" s="567"/>
      <c r="H46" s="567">
        <v>185160</v>
      </c>
      <c r="I46" s="567">
        <v>85160</v>
      </c>
      <c r="J46" s="567" t="s">
        <v>529</v>
      </c>
      <c r="K46" s="567" t="s">
        <v>530</v>
      </c>
      <c r="L46" s="569">
        <v>83.820023282241948</v>
      </c>
      <c r="M46" s="569">
        <v>2</v>
      </c>
      <c r="N46" s="570">
        <v>167.6400465644839</v>
      </c>
    </row>
    <row r="47" spans="1:14" ht="14.4" customHeight="1" x14ac:dyDescent="0.3">
      <c r="A47" s="565" t="s">
        <v>436</v>
      </c>
      <c r="B47" s="566" t="s">
        <v>438</v>
      </c>
      <c r="C47" s="567" t="s">
        <v>448</v>
      </c>
      <c r="D47" s="568" t="s">
        <v>449</v>
      </c>
      <c r="E47" s="567" t="s">
        <v>439</v>
      </c>
      <c r="F47" s="568" t="s">
        <v>440</v>
      </c>
      <c r="G47" s="567"/>
      <c r="H47" s="567">
        <v>191003</v>
      </c>
      <c r="I47" s="567">
        <v>91003</v>
      </c>
      <c r="J47" s="567" t="s">
        <v>531</v>
      </c>
      <c r="K47" s="567" t="s">
        <v>532</v>
      </c>
      <c r="L47" s="569">
        <v>137.4200035210915</v>
      </c>
      <c r="M47" s="569">
        <v>5</v>
      </c>
      <c r="N47" s="570">
        <v>686.940014084366</v>
      </c>
    </row>
    <row r="48" spans="1:14" ht="14.4" customHeight="1" x14ac:dyDescent="0.3">
      <c r="A48" s="565" t="s">
        <v>436</v>
      </c>
      <c r="B48" s="566" t="s">
        <v>438</v>
      </c>
      <c r="C48" s="567" t="s">
        <v>448</v>
      </c>
      <c r="D48" s="568" t="s">
        <v>449</v>
      </c>
      <c r="E48" s="567" t="s">
        <v>439</v>
      </c>
      <c r="F48" s="568" t="s">
        <v>440</v>
      </c>
      <c r="G48" s="567"/>
      <c r="H48" s="567">
        <v>191276</v>
      </c>
      <c r="I48" s="567">
        <v>91276</v>
      </c>
      <c r="J48" s="567" t="s">
        <v>533</v>
      </c>
      <c r="K48" s="567" t="s">
        <v>534</v>
      </c>
      <c r="L48" s="569">
        <v>128.51</v>
      </c>
      <c r="M48" s="569">
        <v>6</v>
      </c>
      <c r="N48" s="570">
        <v>771.92</v>
      </c>
    </row>
    <row r="49" spans="1:14" ht="14.4" customHeight="1" x14ac:dyDescent="0.3">
      <c r="A49" s="565" t="s">
        <v>436</v>
      </c>
      <c r="B49" s="566" t="s">
        <v>438</v>
      </c>
      <c r="C49" s="567" t="s">
        <v>448</v>
      </c>
      <c r="D49" s="568" t="s">
        <v>449</v>
      </c>
      <c r="E49" s="567" t="s">
        <v>439</v>
      </c>
      <c r="F49" s="568" t="s">
        <v>440</v>
      </c>
      <c r="G49" s="567"/>
      <c r="H49" s="567">
        <v>192605</v>
      </c>
      <c r="I49" s="567">
        <v>92605</v>
      </c>
      <c r="J49" s="567" t="s">
        <v>535</v>
      </c>
      <c r="K49" s="567" t="s">
        <v>536</v>
      </c>
      <c r="L49" s="569">
        <v>534.36011372298196</v>
      </c>
      <c r="M49" s="569">
        <v>1</v>
      </c>
      <c r="N49" s="570">
        <v>534.36011372298196</v>
      </c>
    </row>
    <row r="50" spans="1:14" ht="14.4" customHeight="1" x14ac:dyDescent="0.3">
      <c r="A50" s="565" t="s">
        <v>436</v>
      </c>
      <c r="B50" s="566" t="s">
        <v>438</v>
      </c>
      <c r="C50" s="567" t="s">
        <v>448</v>
      </c>
      <c r="D50" s="568" t="s">
        <v>449</v>
      </c>
      <c r="E50" s="567" t="s">
        <v>439</v>
      </c>
      <c r="F50" s="568" t="s">
        <v>440</v>
      </c>
      <c r="G50" s="567"/>
      <c r="H50" s="567">
        <v>192608</v>
      </c>
      <c r="I50" s="567">
        <v>92608</v>
      </c>
      <c r="J50" s="567" t="s">
        <v>537</v>
      </c>
      <c r="K50" s="567" t="s">
        <v>536</v>
      </c>
      <c r="L50" s="569">
        <v>648.72597699164987</v>
      </c>
      <c r="M50" s="569">
        <v>7</v>
      </c>
      <c r="N50" s="570">
        <v>4504.4397866882691</v>
      </c>
    </row>
    <row r="51" spans="1:14" ht="14.4" customHeight="1" x14ac:dyDescent="0.3">
      <c r="A51" s="565" t="s">
        <v>436</v>
      </c>
      <c r="B51" s="566" t="s">
        <v>438</v>
      </c>
      <c r="C51" s="567" t="s">
        <v>448</v>
      </c>
      <c r="D51" s="568" t="s">
        <v>449</v>
      </c>
      <c r="E51" s="567" t="s">
        <v>439</v>
      </c>
      <c r="F51" s="568" t="s">
        <v>440</v>
      </c>
      <c r="G51" s="567"/>
      <c r="H51" s="567">
        <v>194164</v>
      </c>
      <c r="I51" s="567">
        <v>94164</v>
      </c>
      <c r="J51" s="567" t="s">
        <v>538</v>
      </c>
      <c r="K51" s="567" t="s">
        <v>539</v>
      </c>
      <c r="L51" s="569">
        <v>107.7</v>
      </c>
      <c r="M51" s="569">
        <v>2</v>
      </c>
      <c r="N51" s="570">
        <v>215.4</v>
      </c>
    </row>
    <row r="52" spans="1:14" ht="14.4" customHeight="1" x14ac:dyDescent="0.3">
      <c r="A52" s="565" t="s">
        <v>436</v>
      </c>
      <c r="B52" s="566" t="s">
        <v>438</v>
      </c>
      <c r="C52" s="567" t="s">
        <v>448</v>
      </c>
      <c r="D52" s="568" t="s">
        <v>449</v>
      </c>
      <c r="E52" s="567" t="s">
        <v>439</v>
      </c>
      <c r="F52" s="568" t="s">
        <v>440</v>
      </c>
      <c r="G52" s="567"/>
      <c r="H52" s="567">
        <v>194804</v>
      </c>
      <c r="I52" s="567">
        <v>94804</v>
      </c>
      <c r="J52" s="567" t="s">
        <v>540</v>
      </c>
      <c r="K52" s="567" t="s">
        <v>541</v>
      </c>
      <c r="L52" s="569">
        <v>41.254813003471099</v>
      </c>
      <c r="M52" s="569">
        <v>4</v>
      </c>
      <c r="N52" s="570">
        <v>165.0192520138844</v>
      </c>
    </row>
    <row r="53" spans="1:14" ht="14.4" customHeight="1" x14ac:dyDescent="0.3">
      <c r="A53" s="565" t="s">
        <v>436</v>
      </c>
      <c r="B53" s="566" t="s">
        <v>438</v>
      </c>
      <c r="C53" s="567" t="s">
        <v>448</v>
      </c>
      <c r="D53" s="568" t="s">
        <v>449</v>
      </c>
      <c r="E53" s="567" t="s">
        <v>439</v>
      </c>
      <c r="F53" s="568" t="s">
        <v>440</v>
      </c>
      <c r="G53" s="567"/>
      <c r="H53" s="567">
        <v>196087</v>
      </c>
      <c r="I53" s="567">
        <v>96087</v>
      </c>
      <c r="J53" s="567" t="s">
        <v>542</v>
      </c>
      <c r="K53" s="567" t="s">
        <v>543</v>
      </c>
      <c r="L53" s="569">
        <v>64.77</v>
      </c>
      <c r="M53" s="569">
        <v>2</v>
      </c>
      <c r="N53" s="570">
        <v>129.54</v>
      </c>
    </row>
    <row r="54" spans="1:14" ht="14.4" customHeight="1" x14ac:dyDescent="0.3">
      <c r="A54" s="565" t="s">
        <v>436</v>
      </c>
      <c r="B54" s="566" t="s">
        <v>438</v>
      </c>
      <c r="C54" s="567" t="s">
        <v>448</v>
      </c>
      <c r="D54" s="568" t="s">
        <v>449</v>
      </c>
      <c r="E54" s="567" t="s">
        <v>439</v>
      </c>
      <c r="F54" s="568" t="s">
        <v>440</v>
      </c>
      <c r="G54" s="567"/>
      <c r="H54" s="567">
        <v>196193</v>
      </c>
      <c r="I54" s="567">
        <v>96193</v>
      </c>
      <c r="J54" s="567" t="s">
        <v>544</v>
      </c>
      <c r="K54" s="567" t="s">
        <v>545</v>
      </c>
      <c r="L54" s="569">
        <v>39.309882794791491</v>
      </c>
      <c r="M54" s="569">
        <v>23</v>
      </c>
      <c r="N54" s="570">
        <v>904.10917842365347</v>
      </c>
    </row>
    <row r="55" spans="1:14" ht="14.4" customHeight="1" x14ac:dyDescent="0.3">
      <c r="A55" s="565" t="s">
        <v>436</v>
      </c>
      <c r="B55" s="566" t="s">
        <v>438</v>
      </c>
      <c r="C55" s="567" t="s">
        <v>448</v>
      </c>
      <c r="D55" s="568" t="s">
        <v>449</v>
      </c>
      <c r="E55" s="567" t="s">
        <v>439</v>
      </c>
      <c r="F55" s="568" t="s">
        <v>440</v>
      </c>
      <c r="G55" s="567"/>
      <c r="H55" s="567">
        <v>196600</v>
      </c>
      <c r="I55" s="567">
        <v>96600</v>
      </c>
      <c r="J55" s="567" t="s">
        <v>546</v>
      </c>
      <c r="K55" s="567" t="s">
        <v>547</v>
      </c>
      <c r="L55" s="569">
        <v>52.67</v>
      </c>
      <c r="M55" s="569">
        <v>1</v>
      </c>
      <c r="N55" s="570">
        <v>52.67</v>
      </c>
    </row>
    <row r="56" spans="1:14" ht="14.4" customHeight="1" x14ac:dyDescent="0.3">
      <c r="A56" s="565" t="s">
        <v>436</v>
      </c>
      <c r="B56" s="566" t="s">
        <v>438</v>
      </c>
      <c r="C56" s="567" t="s">
        <v>448</v>
      </c>
      <c r="D56" s="568" t="s">
        <v>449</v>
      </c>
      <c r="E56" s="567" t="s">
        <v>439</v>
      </c>
      <c r="F56" s="568" t="s">
        <v>440</v>
      </c>
      <c r="G56" s="567"/>
      <c r="H56" s="567">
        <v>197027</v>
      </c>
      <c r="I56" s="567">
        <v>97027</v>
      </c>
      <c r="J56" s="567" t="s">
        <v>548</v>
      </c>
      <c r="K56" s="567" t="s">
        <v>549</v>
      </c>
      <c r="L56" s="569">
        <v>79.009672322328001</v>
      </c>
      <c r="M56" s="569">
        <v>1</v>
      </c>
      <c r="N56" s="570">
        <v>79.009672322328001</v>
      </c>
    </row>
    <row r="57" spans="1:14" ht="14.4" customHeight="1" x14ac:dyDescent="0.3">
      <c r="A57" s="565" t="s">
        <v>436</v>
      </c>
      <c r="B57" s="566" t="s">
        <v>438</v>
      </c>
      <c r="C57" s="567" t="s">
        <v>448</v>
      </c>
      <c r="D57" s="568" t="s">
        <v>449</v>
      </c>
      <c r="E57" s="567" t="s">
        <v>439</v>
      </c>
      <c r="F57" s="568" t="s">
        <v>440</v>
      </c>
      <c r="G57" s="567"/>
      <c r="H57" s="567">
        <v>199575</v>
      </c>
      <c r="I57" s="567">
        <v>99575</v>
      </c>
      <c r="J57" s="567" t="s">
        <v>550</v>
      </c>
      <c r="K57" s="567" t="s">
        <v>551</v>
      </c>
      <c r="L57" s="569">
        <v>105.69474297147551</v>
      </c>
      <c r="M57" s="569">
        <v>2</v>
      </c>
      <c r="N57" s="570">
        <v>211.38948594295101</v>
      </c>
    </row>
    <row r="58" spans="1:14" ht="14.4" customHeight="1" x14ac:dyDescent="0.3">
      <c r="A58" s="565" t="s">
        <v>436</v>
      </c>
      <c r="B58" s="566" t="s">
        <v>438</v>
      </c>
      <c r="C58" s="567" t="s">
        <v>448</v>
      </c>
      <c r="D58" s="568" t="s">
        <v>449</v>
      </c>
      <c r="E58" s="567" t="s">
        <v>439</v>
      </c>
      <c r="F58" s="568" t="s">
        <v>440</v>
      </c>
      <c r="G58" s="567"/>
      <c r="H58" s="567">
        <v>844448</v>
      </c>
      <c r="I58" s="567">
        <v>107166</v>
      </c>
      <c r="J58" s="567" t="s">
        <v>552</v>
      </c>
      <c r="K58" s="567" t="s">
        <v>553</v>
      </c>
      <c r="L58" s="569">
        <v>141.19</v>
      </c>
      <c r="M58" s="569">
        <v>1</v>
      </c>
      <c r="N58" s="570">
        <v>141.19</v>
      </c>
    </row>
    <row r="59" spans="1:14" ht="14.4" customHeight="1" x14ac:dyDescent="0.3">
      <c r="A59" s="565" t="s">
        <v>436</v>
      </c>
      <c r="B59" s="566" t="s">
        <v>438</v>
      </c>
      <c r="C59" s="567" t="s">
        <v>448</v>
      </c>
      <c r="D59" s="568" t="s">
        <v>449</v>
      </c>
      <c r="E59" s="567" t="s">
        <v>439</v>
      </c>
      <c r="F59" s="568" t="s">
        <v>440</v>
      </c>
      <c r="G59" s="567"/>
      <c r="H59" s="567">
        <v>844651</v>
      </c>
      <c r="I59" s="567">
        <v>101205</v>
      </c>
      <c r="J59" s="567" t="s">
        <v>554</v>
      </c>
      <c r="K59" s="567" t="s">
        <v>555</v>
      </c>
      <c r="L59" s="569">
        <v>121.27182332154382</v>
      </c>
      <c r="M59" s="569">
        <v>12</v>
      </c>
      <c r="N59" s="570">
        <v>1454.59175079383</v>
      </c>
    </row>
    <row r="60" spans="1:14" ht="14.4" customHeight="1" x14ac:dyDescent="0.3">
      <c r="A60" s="565" t="s">
        <v>436</v>
      </c>
      <c r="B60" s="566" t="s">
        <v>438</v>
      </c>
      <c r="C60" s="567" t="s">
        <v>448</v>
      </c>
      <c r="D60" s="568" t="s">
        <v>449</v>
      </c>
      <c r="E60" s="567" t="s">
        <v>439</v>
      </c>
      <c r="F60" s="568" t="s">
        <v>440</v>
      </c>
      <c r="G60" s="567"/>
      <c r="H60" s="567">
        <v>844738</v>
      </c>
      <c r="I60" s="567">
        <v>101227</v>
      </c>
      <c r="J60" s="567" t="s">
        <v>556</v>
      </c>
      <c r="K60" s="567" t="s">
        <v>512</v>
      </c>
      <c r="L60" s="569">
        <v>173.808827282875</v>
      </c>
      <c r="M60" s="569">
        <v>1</v>
      </c>
      <c r="N60" s="570">
        <v>173.808827282875</v>
      </c>
    </row>
    <row r="61" spans="1:14" ht="14.4" customHeight="1" x14ac:dyDescent="0.3">
      <c r="A61" s="565" t="s">
        <v>436</v>
      </c>
      <c r="B61" s="566" t="s">
        <v>438</v>
      </c>
      <c r="C61" s="567" t="s">
        <v>448</v>
      </c>
      <c r="D61" s="568" t="s">
        <v>449</v>
      </c>
      <c r="E61" s="567" t="s">
        <v>439</v>
      </c>
      <c r="F61" s="568" t="s">
        <v>440</v>
      </c>
      <c r="G61" s="567"/>
      <c r="H61" s="567">
        <v>845090</v>
      </c>
      <c r="I61" s="567">
        <v>109411</v>
      </c>
      <c r="J61" s="567" t="s">
        <v>557</v>
      </c>
      <c r="K61" s="567" t="s">
        <v>558</v>
      </c>
      <c r="L61" s="569">
        <v>142.22373243315127</v>
      </c>
      <c r="M61" s="569">
        <v>20</v>
      </c>
      <c r="N61" s="570">
        <v>2845.7609490450891</v>
      </c>
    </row>
    <row r="62" spans="1:14" ht="14.4" customHeight="1" x14ac:dyDescent="0.3">
      <c r="A62" s="565" t="s">
        <v>436</v>
      </c>
      <c r="B62" s="566" t="s">
        <v>438</v>
      </c>
      <c r="C62" s="567" t="s">
        <v>448</v>
      </c>
      <c r="D62" s="568" t="s">
        <v>449</v>
      </c>
      <c r="E62" s="567" t="s">
        <v>439</v>
      </c>
      <c r="F62" s="568" t="s">
        <v>440</v>
      </c>
      <c r="G62" s="567"/>
      <c r="H62" s="567">
        <v>845219</v>
      </c>
      <c r="I62" s="567">
        <v>101233</v>
      </c>
      <c r="J62" s="567" t="s">
        <v>556</v>
      </c>
      <c r="K62" s="567" t="s">
        <v>559</v>
      </c>
      <c r="L62" s="569">
        <v>461.86</v>
      </c>
      <c r="M62" s="569">
        <v>1</v>
      </c>
      <c r="N62" s="570">
        <v>461.86</v>
      </c>
    </row>
    <row r="63" spans="1:14" ht="14.4" customHeight="1" x14ac:dyDescent="0.3">
      <c r="A63" s="565" t="s">
        <v>436</v>
      </c>
      <c r="B63" s="566" t="s">
        <v>438</v>
      </c>
      <c r="C63" s="567" t="s">
        <v>448</v>
      </c>
      <c r="D63" s="568" t="s">
        <v>449</v>
      </c>
      <c r="E63" s="567" t="s">
        <v>439</v>
      </c>
      <c r="F63" s="568" t="s">
        <v>440</v>
      </c>
      <c r="G63" s="567"/>
      <c r="H63" s="567">
        <v>845242</v>
      </c>
      <c r="I63" s="567">
        <v>109409</v>
      </c>
      <c r="J63" s="567" t="s">
        <v>557</v>
      </c>
      <c r="K63" s="567" t="s">
        <v>560</v>
      </c>
      <c r="L63" s="569">
        <v>70.209999999999994</v>
      </c>
      <c r="M63" s="569">
        <v>2</v>
      </c>
      <c r="N63" s="570">
        <v>140.41999999999999</v>
      </c>
    </row>
    <row r="64" spans="1:14" ht="14.4" customHeight="1" x14ac:dyDescent="0.3">
      <c r="A64" s="565" t="s">
        <v>436</v>
      </c>
      <c r="B64" s="566" t="s">
        <v>438</v>
      </c>
      <c r="C64" s="567" t="s">
        <v>448</v>
      </c>
      <c r="D64" s="568" t="s">
        <v>449</v>
      </c>
      <c r="E64" s="567" t="s">
        <v>439</v>
      </c>
      <c r="F64" s="568" t="s">
        <v>440</v>
      </c>
      <c r="G64" s="567"/>
      <c r="H64" s="567">
        <v>845376</v>
      </c>
      <c r="I64" s="567">
        <v>107641</v>
      </c>
      <c r="J64" s="567" t="s">
        <v>561</v>
      </c>
      <c r="K64" s="567" t="s">
        <v>562</v>
      </c>
      <c r="L64" s="569">
        <v>139.489598864474</v>
      </c>
      <c r="M64" s="569">
        <v>2</v>
      </c>
      <c r="N64" s="570">
        <v>278.97919772894801</v>
      </c>
    </row>
    <row r="65" spans="1:14" ht="14.4" customHeight="1" x14ac:dyDescent="0.3">
      <c r="A65" s="565" t="s">
        <v>436</v>
      </c>
      <c r="B65" s="566" t="s">
        <v>438</v>
      </c>
      <c r="C65" s="567" t="s">
        <v>448</v>
      </c>
      <c r="D65" s="568" t="s">
        <v>449</v>
      </c>
      <c r="E65" s="567" t="s">
        <v>439</v>
      </c>
      <c r="F65" s="568" t="s">
        <v>440</v>
      </c>
      <c r="G65" s="567"/>
      <c r="H65" s="567">
        <v>845592</v>
      </c>
      <c r="I65" s="567">
        <v>114287</v>
      </c>
      <c r="J65" s="567" t="s">
        <v>563</v>
      </c>
      <c r="K65" s="567" t="s">
        <v>498</v>
      </c>
      <c r="L65" s="569">
        <v>162.09344689560467</v>
      </c>
      <c r="M65" s="569">
        <v>10</v>
      </c>
      <c r="N65" s="570">
        <v>1621.04128264933</v>
      </c>
    </row>
    <row r="66" spans="1:14" ht="14.4" customHeight="1" x14ac:dyDescent="0.3">
      <c r="A66" s="565" t="s">
        <v>436</v>
      </c>
      <c r="B66" s="566" t="s">
        <v>438</v>
      </c>
      <c r="C66" s="567" t="s">
        <v>448</v>
      </c>
      <c r="D66" s="568" t="s">
        <v>449</v>
      </c>
      <c r="E66" s="567" t="s">
        <v>439</v>
      </c>
      <c r="F66" s="568" t="s">
        <v>440</v>
      </c>
      <c r="G66" s="567"/>
      <c r="H66" s="567">
        <v>846338</v>
      </c>
      <c r="I66" s="567">
        <v>122685</v>
      </c>
      <c r="J66" s="567" t="s">
        <v>564</v>
      </c>
      <c r="K66" s="567" t="s">
        <v>565</v>
      </c>
      <c r="L66" s="569">
        <v>121.66709467166429</v>
      </c>
      <c r="M66" s="569">
        <v>10</v>
      </c>
      <c r="N66" s="570">
        <v>1217.9493254033</v>
      </c>
    </row>
    <row r="67" spans="1:14" ht="14.4" customHeight="1" x14ac:dyDescent="0.3">
      <c r="A67" s="565" t="s">
        <v>436</v>
      </c>
      <c r="B67" s="566" t="s">
        <v>438</v>
      </c>
      <c r="C67" s="567" t="s">
        <v>448</v>
      </c>
      <c r="D67" s="568" t="s">
        <v>449</v>
      </c>
      <c r="E67" s="567" t="s">
        <v>439</v>
      </c>
      <c r="F67" s="568" t="s">
        <v>440</v>
      </c>
      <c r="G67" s="567"/>
      <c r="H67" s="567">
        <v>846824</v>
      </c>
      <c r="I67" s="567">
        <v>124087</v>
      </c>
      <c r="J67" s="567" t="s">
        <v>566</v>
      </c>
      <c r="K67" s="567" t="s">
        <v>541</v>
      </c>
      <c r="L67" s="569">
        <v>191.27</v>
      </c>
      <c r="M67" s="569">
        <v>1</v>
      </c>
      <c r="N67" s="570">
        <v>191.27</v>
      </c>
    </row>
    <row r="68" spans="1:14" ht="14.4" customHeight="1" x14ac:dyDescent="0.3">
      <c r="A68" s="565" t="s">
        <v>436</v>
      </c>
      <c r="B68" s="566" t="s">
        <v>438</v>
      </c>
      <c r="C68" s="567" t="s">
        <v>448</v>
      </c>
      <c r="D68" s="568" t="s">
        <v>449</v>
      </c>
      <c r="E68" s="567" t="s">
        <v>439</v>
      </c>
      <c r="F68" s="568" t="s">
        <v>440</v>
      </c>
      <c r="G68" s="567"/>
      <c r="H68" s="567">
        <v>846980</v>
      </c>
      <c r="I68" s="567">
        <v>124129</v>
      </c>
      <c r="J68" s="567" t="s">
        <v>567</v>
      </c>
      <c r="K68" s="567" t="s">
        <v>541</v>
      </c>
      <c r="L68" s="569">
        <v>238.15</v>
      </c>
      <c r="M68" s="569">
        <v>3</v>
      </c>
      <c r="N68" s="570">
        <v>714.45</v>
      </c>
    </row>
    <row r="69" spans="1:14" ht="14.4" customHeight="1" x14ac:dyDescent="0.3">
      <c r="A69" s="565" t="s">
        <v>436</v>
      </c>
      <c r="B69" s="566" t="s">
        <v>438</v>
      </c>
      <c r="C69" s="567" t="s">
        <v>448</v>
      </c>
      <c r="D69" s="568" t="s">
        <v>449</v>
      </c>
      <c r="E69" s="567" t="s">
        <v>439</v>
      </c>
      <c r="F69" s="568" t="s">
        <v>440</v>
      </c>
      <c r="G69" s="567"/>
      <c r="H69" s="567">
        <v>848395</v>
      </c>
      <c r="I69" s="567">
        <v>145183</v>
      </c>
      <c r="J69" s="567" t="s">
        <v>568</v>
      </c>
      <c r="K69" s="567" t="s">
        <v>569</v>
      </c>
      <c r="L69" s="569">
        <v>101.59</v>
      </c>
      <c r="M69" s="569">
        <v>2</v>
      </c>
      <c r="N69" s="570">
        <v>203.18</v>
      </c>
    </row>
    <row r="70" spans="1:14" ht="14.4" customHeight="1" x14ac:dyDescent="0.3">
      <c r="A70" s="565" t="s">
        <v>436</v>
      </c>
      <c r="B70" s="566" t="s">
        <v>438</v>
      </c>
      <c r="C70" s="567" t="s">
        <v>448</v>
      </c>
      <c r="D70" s="568" t="s">
        <v>449</v>
      </c>
      <c r="E70" s="567" t="s">
        <v>439</v>
      </c>
      <c r="F70" s="568" t="s">
        <v>440</v>
      </c>
      <c r="G70" s="567"/>
      <c r="H70" s="567">
        <v>848396</v>
      </c>
      <c r="I70" s="567">
        <v>145184</v>
      </c>
      <c r="J70" s="567" t="s">
        <v>568</v>
      </c>
      <c r="K70" s="567" t="s">
        <v>570</v>
      </c>
      <c r="L70" s="569">
        <v>171.92</v>
      </c>
      <c r="M70" s="569">
        <v>2</v>
      </c>
      <c r="N70" s="570">
        <v>343.84</v>
      </c>
    </row>
    <row r="71" spans="1:14" ht="14.4" customHeight="1" x14ac:dyDescent="0.3">
      <c r="A71" s="565" t="s">
        <v>436</v>
      </c>
      <c r="B71" s="566" t="s">
        <v>438</v>
      </c>
      <c r="C71" s="567" t="s">
        <v>448</v>
      </c>
      <c r="D71" s="568" t="s">
        <v>449</v>
      </c>
      <c r="E71" s="567" t="s">
        <v>439</v>
      </c>
      <c r="F71" s="568" t="s">
        <v>440</v>
      </c>
      <c r="G71" s="567"/>
      <c r="H71" s="567">
        <v>848569</v>
      </c>
      <c r="I71" s="567">
        <v>163137</v>
      </c>
      <c r="J71" s="567" t="s">
        <v>571</v>
      </c>
      <c r="K71" s="567" t="s">
        <v>572</v>
      </c>
      <c r="L71" s="569">
        <v>72.05</v>
      </c>
      <c r="M71" s="569">
        <v>2</v>
      </c>
      <c r="N71" s="570">
        <v>144.1</v>
      </c>
    </row>
    <row r="72" spans="1:14" ht="14.4" customHeight="1" x14ac:dyDescent="0.3">
      <c r="A72" s="565" t="s">
        <v>436</v>
      </c>
      <c r="B72" s="566" t="s">
        <v>438</v>
      </c>
      <c r="C72" s="567" t="s">
        <v>448</v>
      </c>
      <c r="D72" s="568" t="s">
        <v>449</v>
      </c>
      <c r="E72" s="567" t="s">
        <v>439</v>
      </c>
      <c r="F72" s="568" t="s">
        <v>440</v>
      </c>
      <c r="G72" s="567"/>
      <c r="H72" s="567">
        <v>849026</v>
      </c>
      <c r="I72" s="567">
        <v>163135</v>
      </c>
      <c r="J72" s="567" t="s">
        <v>573</v>
      </c>
      <c r="K72" s="567" t="s">
        <v>574</v>
      </c>
      <c r="L72" s="569">
        <v>85.200225048040807</v>
      </c>
      <c r="M72" s="569">
        <v>1</v>
      </c>
      <c r="N72" s="570">
        <v>85.200225048040807</v>
      </c>
    </row>
    <row r="73" spans="1:14" ht="14.4" customHeight="1" x14ac:dyDescent="0.3">
      <c r="A73" s="565" t="s">
        <v>436</v>
      </c>
      <c r="B73" s="566" t="s">
        <v>438</v>
      </c>
      <c r="C73" s="567" t="s">
        <v>448</v>
      </c>
      <c r="D73" s="568" t="s">
        <v>449</v>
      </c>
      <c r="E73" s="567" t="s">
        <v>439</v>
      </c>
      <c r="F73" s="568" t="s">
        <v>440</v>
      </c>
      <c r="G73" s="567"/>
      <c r="H73" s="567">
        <v>849767</v>
      </c>
      <c r="I73" s="567">
        <v>162012</v>
      </c>
      <c r="J73" s="567" t="s">
        <v>575</v>
      </c>
      <c r="K73" s="567" t="s">
        <v>576</v>
      </c>
      <c r="L73" s="569">
        <v>598.70000000000005</v>
      </c>
      <c r="M73" s="569">
        <v>1</v>
      </c>
      <c r="N73" s="570">
        <v>598.70000000000005</v>
      </c>
    </row>
    <row r="74" spans="1:14" ht="14.4" customHeight="1" x14ac:dyDescent="0.3">
      <c r="A74" s="565" t="s">
        <v>436</v>
      </c>
      <c r="B74" s="566" t="s">
        <v>438</v>
      </c>
      <c r="C74" s="567" t="s">
        <v>448</v>
      </c>
      <c r="D74" s="568" t="s">
        <v>449</v>
      </c>
      <c r="E74" s="567" t="s">
        <v>439</v>
      </c>
      <c r="F74" s="568" t="s">
        <v>440</v>
      </c>
      <c r="G74" s="567"/>
      <c r="H74" s="567">
        <v>849831</v>
      </c>
      <c r="I74" s="567">
        <v>162008</v>
      </c>
      <c r="J74" s="567" t="s">
        <v>575</v>
      </c>
      <c r="K74" s="567" t="s">
        <v>565</v>
      </c>
      <c r="L74" s="569">
        <v>198.66260741537801</v>
      </c>
      <c r="M74" s="569">
        <v>11</v>
      </c>
      <c r="N74" s="570">
        <v>2185.0014015187371</v>
      </c>
    </row>
    <row r="75" spans="1:14" ht="14.4" customHeight="1" x14ac:dyDescent="0.3">
      <c r="A75" s="565" t="s">
        <v>436</v>
      </c>
      <c r="B75" s="566" t="s">
        <v>438</v>
      </c>
      <c r="C75" s="567" t="s">
        <v>448</v>
      </c>
      <c r="D75" s="568" t="s">
        <v>449</v>
      </c>
      <c r="E75" s="567" t="s">
        <v>439</v>
      </c>
      <c r="F75" s="568" t="s">
        <v>440</v>
      </c>
      <c r="G75" s="567"/>
      <c r="H75" s="567">
        <v>849920</v>
      </c>
      <c r="I75" s="567">
        <v>144615</v>
      </c>
      <c r="J75" s="567" t="s">
        <v>577</v>
      </c>
      <c r="K75" s="567" t="s">
        <v>578</v>
      </c>
      <c r="L75" s="569">
        <v>247.83956200281801</v>
      </c>
      <c r="M75" s="569">
        <v>1</v>
      </c>
      <c r="N75" s="570">
        <v>247.83956200281801</v>
      </c>
    </row>
    <row r="76" spans="1:14" ht="14.4" customHeight="1" x14ac:dyDescent="0.3">
      <c r="A76" s="565" t="s">
        <v>436</v>
      </c>
      <c r="B76" s="566" t="s">
        <v>438</v>
      </c>
      <c r="C76" s="567" t="s">
        <v>448</v>
      </c>
      <c r="D76" s="568" t="s">
        <v>449</v>
      </c>
      <c r="E76" s="567" t="s">
        <v>439</v>
      </c>
      <c r="F76" s="568" t="s">
        <v>440</v>
      </c>
      <c r="G76" s="567"/>
      <c r="H76" s="567">
        <v>850002</v>
      </c>
      <c r="I76" s="567">
        <v>163333</v>
      </c>
      <c r="J76" s="567" t="s">
        <v>579</v>
      </c>
      <c r="K76" s="567" t="s">
        <v>580</v>
      </c>
      <c r="L76" s="569">
        <v>195.26</v>
      </c>
      <c r="M76" s="569">
        <v>1</v>
      </c>
      <c r="N76" s="570">
        <v>195.26</v>
      </c>
    </row>
    <row r="77" spans="1:14" ht="14.4" customHeight="1" x14ac:dyDescent="0.3">
      <c r="A77" s="565" t="s">
        <v>436</v>
      </c>
      <c r="B77" s="566" t="s">
        <v>438</v>
      </c>
      <c r="C77" s="567" t="s">
        <v>448</v>
      </c>
      <c r="D77" s="568" t="s">
        <v>449</v>
      </c>
      <c r="E77" s="567" t="s">
        <v>439</v>
      </c>
      <c r="F77" s="568" t="s">
        <v>440</v>
      </c>
      <c r="G77" s="567"/>
      <c r="H77" s="567">
        <v>850263</v>
      </c>
      <c r="I77" s="567">
        <v>117677</v>
      </c>
      <c r="J77" s="567" t="s">
        <v>581</v>
      </c>
      <c r="K77" s="567" t="s">
        <v>582</v>
      </c>
      <c r="L77" s="569">
        <v>169.4</v>
      </c>
      <c r="M77" s="569">
        <v>1</v>
      </c>
      <c r="N77" s="570">
        <v>169.4</v>
      </c>
    </row>
    <row r="78" spans="1:14" ht="14.4" customHeight="1" x14ac:dyDescent="0.3">
      <c r="A78" s="565" t="s">
        <v>436</v>
      </c>
      <c r="B78" s="566" t="s">
        <v>438</v>
      </c>
      <c r="C78" s="567" t="s">
        <v>448</v>
      </c>
      <c r="D78" s="568" t="s">
        <v>449</v>
      </c>
      <c r="E78" s="567" t="s">
        <v>439</v>
      </c>
      <c r="F78" s="568" t="s">
        <v>440</v>
      </c>
      <c r="G78" s="567"/>
      <c r="H78" s="567">
        <v>850563</v>
      </c>
      <c r="I78" s="567">
        <v>109397</v>
      </c>
      <c r="J78" s="567" t="s">
        <v>583</v>
      </c>
      <c r="K78" s="567" t="s">
        <v>584</v>
      </c>
      <c r="L78" s="569">
        <v>96.031741897800799</v>
      </c>
      <c r="M78" s="569">
        <v>40</v>
      </c>
      <c r="N78" s="570">
        <v>3836.2456407785048</v>
      </c>
    </row>
    <row r="79" spans="1:14" ht="14.4" customHeight="1" x14ac:dyDescent="0.3">
      <c r="A79" s="565" t="s">
        <v>436</v>
      </c>
      <c r="B79" s="566" t="s">
        <v>438</v>
      </c>
      <c r="C79" s="567" t="s">
        <v>448</v>
      </c>
      <c r="D79" s="568" t="s">
        <v>449</v>
      </c>
      <c r="E79" s="567" t="s">
        <v>439</v>
      </c>
      <c r="F79" s="568" t="s">
        <v>440</v>
      </c>
      <c r="G79" s="567"/>
      <c r="H79" s="567">
        <v>149388</v>
      </c>
      <c r="I79" s="567">
        <v>149388</v>
      </c>
      <c r="J79" s="567" t="s">
        <v>585</v>
      </c>
      <c r="K79" s="567" t="s">
        <v>586</v>
      </c>
      <c r="L79" s="569">
        <v>309.80081334766999</v>
      </c>
      <c r="M79" s="569">
        <v>1</v>
      </c>
      <c r="N79" s="570">
        <v>309.80081334766999</v>
      </c>
    </row>
    <row r="80" spans="1:14" ht="14.4" customHeight="1" x14ac:dyDescent="0.3">
      <c r="A80" s="565" t="s">
        <v>436</v>
      </c>
      <c r="B80" s="566" t="s">
        <v>438</v>
      </c>
      <c r="C80" s="567" t="s">
        <v>448</v>
      </c>
      <c r="D80" s="568" t="s">
        <v>449</v>
      </c>
      <c r="E80" s="567" t="s">
        <v>439</v>
      </c>
      <c r="F80" s="568" t="s">
        <v>440</v>
      </c>
      <c r="G80" s="567" t="s">
        <v>587</v>
      </c>
      <c r="H80" s="567">
        <v>14567</v>
      </c>
      <c r="I80" s="567">
        <v>14567</v>
      </c>
      <c r="J80" s="567" t="s">
        <v>588</v>
      </c>
      <c r="K80" s="567" t="s">
        <v>589</v>
      </c>
      <c r="L80" s="569">
        <v>173.75</v>
      </c>
      <c r="M80" s="569">
        <v>1</v>
      </c>
      <c r="N80" s="570">
        <v>173.75</v>
      </c>
    </row>
    <row r="81" spans="1:14" ht="14.4" customHeight="1" x14ac:dyDescent="0.3">
      <c r="A81" s="565" t="s">
        <v>436</v>
      </c>
      <c r="B81" s="566" t="s">
        <v>438</v>
      </c>
      <c r="C81" s="567" t="s">
        <v>448</v>
      </c>
      <c r="D81" s="568" t="s">
        <v>449</v>
      </c>
      <c r="E81" s="567" t="s">
        <v>439</v>
      </c>
      <c r="F81" s="568" t="s">
        <v>440</v>
      </c>
      <c r="G81" s="567" t="s">
        <v>587</v>
      </c>
      <c r="H81" s="567">
        <v>25746</v>
      </c>
      <c r="I81" s="567">
        <v>25746</v>
      </c>
      <c r="J81" s="567" t="s">
        <v>590</v>
      </c>
      <c r="K81" s="567" t="s">
        <v>591</v>
      </c>
      <c r="L81" s="569">
        <v>1093.2782750182923</v>
      </c>
      <c r="M81" s="569">
        <v>20</v>
      </c>
      <c r="N81" s="570">
        <v>21695.42050036585</v>
      </c>
    </row>
    <row r="82" spans="1:14" ht="14.4" customHeight="1" x14ac:dyDescent="0.3">
      <c r="A82" s="565" t="s">
        <v>436</v>
      </c>
      <c r="B82" s="566" t="s">
        <v>438</v>
      </c>
      <c r="C82" s="567" t="s">
        <v>448</v>
      </c>
      <c r="D82" s="568" t="s">
        <v>449</v>
      </c>
      <c r="E82" s="567" t="s">
        <v>439</v>
      </c>
      <c r="F82" s="568" t="s">
        <v>440</v>
      </c>
      <c r="G82" s="567" t="s">
        <v>587</v>
      </c>
      <c r="H82" s="567">
        <v>31915</v>
      </c>
      <c r="I82" s="567">
        <v>31915</v>
      </c>
      <c r="J82" s="567" t="s">
        <v>592</v>
      </c>
      <c r="K82" s="567" t="s">
        <v>593</v>
      </c>
      <c r="L82" s="569">
        <v>181.58912381982879</v>
      </c>
      <c r="M82" s="569">
        <v>25</v>
      </c>
      <c r="N82" s="570">
        <v>4539.7324734349695</v>
      </c>
    </row>
    <row r="83" spans="1:14" ht="14.4" customHeight="1" x14ac:dyDescent="0.3">
      <c r="A83" s="565" t="s">
        <v>436</v>
      </c>
      <c r="B83" s="566" t="s">
        <v>438</v>
      </c>
      <c r="C83" s="567" t="s">
        <v>448</v>
      </c>
      <c r="D83" s="568" t="s">
        <v>449</v>
      </c>
      <c r="E83" s="567" t="s">
        <v>439</v>
      </c>
      <c r="F83" s="568" t="s">
        <v>440</v>
      </c>
      <c r="G83" s="567" t="s">
        <v>587</v>
      </c>
      <c r="H83" s="567">
        <v>47244</v>
      </c>
      <c r="I83" s="567">
        <v>47244</v>
      </c>
      <c r="J83" s="567" t="s">
        <v>594</v>
      </c>
      <c r="K83" s="567" t="s">
        <v>593</v>
      </c>
      <c r="L83" s="569">
        <v>162.15000000000003</v>
      </c>
      <c r="M83" s="569">
        <v>52</v>
      </c>
      <c r="N83" s="570">
        <v>8431.8000000000011</v>
      </c>
    </row>
    <row r="84" spans="1:14" ht="14.4" customHeight="1" x14ac:dyDescent="0.3">
      <c r="A84" s="565" t="s">
        <v>436</v>
      </c>
      <c r="B84" s="566" t="s">
        <v>438</v>
      </c>
      <c r="C84" s="567" t="s">
        <v>448</v>
      </c>
      <c r="D84" s="568" t="s">
        <v>449</v>
      </c>
      <c r="E84" s="567" t="s">
        <v>439</v>
      </c>
      <c r="F84" s="568" t="s">
        <v>440</v>
      </c>
      <c r="G84" s="567" t="s">
        <v>587</v>
      </c>
      <c r="H84" s="567">
        <v>47247</v>
      </c>
      <c r="I84" s="567">
        <v>47247</v>
      </c>
      <c r="J84" s="567" t="s">
        <v>594</v>
      </c>
      <c r="K84" s="567" t="s">
        <v>595</v>
      </c>
      <c r="L84" s="569">
        <v>317.75</v>
      </c>
      <c r="M84" s="569">
        <v>4</v>
      </c>
      <c r="N84" s="570">
        <v>1271</v>
      </c>
    </row>
    <row r="85" spans="1:14" ht="14.4" customHeight="1" x14ac:dyDescent="0.3">
      <c r="A85" s="565" t="s">
        <v>436</v>
      </c>
      <c r="B85" s="566" t="s">
        <v>438</v>
      </c>
      <c r="C85" s="567" t="s">
        <v>448</v>
      </c>
      <c r="D85" s="568" t="s">
        <v>449</v>
      </c>
      <c r="E85" s="567" t="s">
        <v>439</v>
      </c>
      <c r="F85" s="568" t="s">
        <v>440</v>
      </c>
      <c r="G85" s="567" t="s">
        <v>587</v>
      </c>
      <c r="H85" s="567">
        <v>47249</v>
      </c>
      <c r="I85" s="567">
        <v>47249</v>
      </c>
      <c r="J85" s="567" t="s">
        <v>594</v>
      </c>
      <c r="K85" s="567" t="s">
        <v>596</v>
      </c>
      <c r="L85" s="569">
        <v>155.71</v>
      </c>
      <c r="M85" s="569">
        <v>4</v>
      </c>
      <c r="N85" s="570">
        <v>622.84</v>
      </c>
    </row>
    <row r="86" spans="1:14" ht="14.4" customHeight="1" x14ac:dyDescent="0.3">
      <c r="A86" s="565" t="s">
        <v>436</v>
      </c>
      <c r="B86" s="566" t="s">
        <v>438</v>
      </c>
      <c r="C86" s="567" t="s">
        <v>448</v>
      </c>
      <c r="D86" s="568" t="s">
        <v>449</v>
      </c>
      <c r="E86" s="567" t="s">
        <v>439</v>
      </c>
      <c r="F86" s="568" t="s">
        <v>440</v>
      </c>
      <c r="G86" s="567" t="s">
        <v>587</v>
      </c>
      <c r="H86" s="567">
        <v>47256</v>
      </c>
      <c r="I86" s="567">
        <v>47256</v>
      </c>
      <c r="J86" s="567" t="s">
        <v>594</v>
      </c>
      <c r="K86" s="567" t="s">
        <v>597</v>
      </c>
      <c r="L86" s="569">
        <v>259.44</v>
      </c>
      <c r="M86" s="569">
        <v>2</v>
      </c>
      <c r="N86" s="570">
        <v>518.88</v>
      </c>
    </row>
    <row r="87" spans="1:14" ht="14.4" customHeight="1" x14ac:dyDescent="0.3">
      <c r="A87" s="565" t="s">
        <v>436</v>
      </c>
      <c r="B87" s="566" t="s">
        <v>438</v>
      </c>
      <c r="C87" s="567" t="s">
        <v>448</v>
      </c>
      <c r="D87" s="568" t="s">
        <v>449</v>
      </c>
      <c r="E87" s="567" t="s">
        <v>439</v>
      </c>
      <c r="F87" s="568" t="s">
        <v>440</v>
      </c>
      <c r="G87" s="567" t="s">
        <v>587</v>
      </c>
      <c r="H87" s="567">
        <v>51366</v>
      </c>
      <c r="I87" s="567">
        <v>51366</v>
      </c>
      <c r="J87" s="567" t="s">
        <v>598</v>
      </c>
      <c r="K87" s="567" t="s">
        <v>599</v>
      </c>
      <c r="L87" s="569">
        <v>259.44014439806028</v>
      </c>
      <c r="M87" s="569">
        <v>130</v>
      </c>
      <c r="N87" s="570">
        <v>33727.209446908237</v>
      </c>
    </row>
    <row r="88" spans="1:14" ht="14.4" customHeight="1" x14ac:dyDescent="0.3">
      <c r="A88" s="565" t="s">
        <v>436</v>
      </c>
      <c r="B88" s="566" t="s">
        <v>438</v>
      </c>
      <c r="C88" s="567" t="s">
        <v>448</v>
      </c>
      <c r="D88" s="568" t="s">
        <v>449</v>
      </c>
      <c r="E88" s="567" t="s">
        <v>439</v>
      </c>
      <c r="F88" s="568" t="s">
        <v>440</v>
      </c>
      <c r="G88" s="567" t="s">
        <v>587</v>
      </c>
      <c r="H88" s="567">
        <v>51367</v>
      </c>
      <c r="I88" s="567">
        <v>51367</v>
      </c>
      <c r="J88" s="567" t="s">
        <v>598</v>
      </c>
      <c r="K88" s="567" t="s">
        <v>600</v>
      </c>
      <c r="L88" s="569">
        <v>145.93853259389209</v>
      </c>
      <c r="M88" s="569">
        <v>28</v>
      </c>
      <c r="N88" s="570">
        <v>4086.2728799260744</v>
      </c>
    </row>
    <row r="89" spans="1:14" ht="14.4" customHeight="1" x14ac:dyDescent="0.3">
      <c r="A89" s="565" t="s">
        <v>436</v>
      </c>
      <c r="B89" s="566" t="s">
        <v>438</v>
      </c>
      <c r="C89" s="567" t="s">
        <v>448</v>
      </c>
      <c r="D89" s="568" t="s">
        <v>449</v>
      </c>
      <c r="E89" s="567" t="s">
        <v>439</v>
      </c>
      <c r="F89" s="568" t="s">
        <v>440</v>
      </c>
      <c r="G89" s="567" t="s">
        <v>587</v>
      </c>
      <c r="H89" s="567">
        <v>51383</v>
      </c>
      <c r="I89" s="567">
        <v>51383</v>
      </c>
      <c r="J89" s="567" t="s">
        <v>598</v>
      </c>
      <c r="K89" s="567" t="s">
        <v>601</v>
      </c>
      <c r="L89" s="569">
        <v>152.48975373272799</v>
      </c>
      <c r="M89" s="569">
        <v>67</v>
      </c>
      <c r="N89" s="570">
        <v>10216.805180499709</v>
      </c>
    </row>
    <row r="90" spans="1:14" ht="14.4" customHeight="1" x14ac:dyDescent="0.3">
      <c r="A90" s="565" t="s">
        <v>436</v>
      </c>
      <c r="B90" s="566" t="s">
        <v>438</v>
      </c>
      <c r="C90" s="567" t="s">
        <v>448</v>
      </c>
      <c r="D90" s="568" t="s">
        <v>449</v>
      </c>
      <c r="E90" s="567" t="s">
        <v>439</v>
      </c>
      <c r="F90" s="568" t="s">
        <v>440</v>
      </c>
      <c r="G90" s="567" t="s">
        <v>587</v>
      </c>
      <c r="H90" s="567">
        <v>51384</v>
      </c>
      <c r="I90" s="567">
        <v>51384</v>
      </c>
      <c r="J90" s="567" t="s">
        <v>598</v>
      </c>
      <c r="K90" s="567" t="s">
        <v>602</v>
      </c>
      <c r="L90" s="569">
        <v>275.66035067443977</v>
      </c>
      <c r="M90" s="569">
        <v>20</v>
      </c>
      <c r="N90" s="570">
        <v>5513.2001342338772</v>
      </c>
    </row>
    <row r="91" spans="1:14" ht="14.4" customHeight="1" x14ac:dyDescent="0.3">
      <c r="A91" s="565" t="s">
        <v>436</v>
      </c>
      <c r="B91" s="566" t="s">
        <v>438</v>
      </c>
      <c r="C91" s="567" t="s">
        <v>448</v>
      </c>
      <c r="D91" s="568" t="s">
        <v>449</v>
      </c>
      <c r="E91" s="567" t="s">
        <v>439</v>
      </c>
      <c r="F91" s="568" t="s">
        <v>440</v>
      </c>
      <c r="G91" s="567" t="s">
        <v>587</v>
      </c>
      <c r="H91" s="567">
        <v>55919</v>
      </c>
      <c r="I91" s="567">
        <v>55919</v>
      </c>
      <c r="J91" s="567" t="s">
        <v>603</v>
      </c>
      <c r="K91" s="567" t="s">
        <v>604</v>
      </c>
      <c r="L91" s="569">
        <v>112.7805</v>
      </c>
      <c r="M91" s="569">
        <v>2</v>
      </c>
      <c r="N91" s="570">
        <v>225.56100000000001</v>
      </c>
    </row>
    <row r="92" spans="1:14" ht="14.4" customHeight="1" x14ac:dyDescent="0.3">
      <c r="A92" s="565" t="s">
        <v>436</v>
      </c>
      <c r="B92" s="566" t="s">
        <v>438</v>
      </c>
      <c r="C92" s="567" t="s">
        <v>448</v>
      </c>
      <c r="D92" s="568" t="s">
        <v>449</v>
      </c>
      <c r="E92" s="567" t="s">
        <v>439</v>
      </c>
      <c r="F92" s="568" t="s">
        <v>440</v>
      </c>
      <c r="G92" s="567" t="s">
        <v>587</v>
      </c>
      <c r="H92" s="567">
        <v>58038</v>
      </c>
      <c r="I92" s="567">
        <v>58038</v>
      </c>
      <c r="J92" s="567" t="s">
        <v>605</v>
      </c>
      <c r="K92" s="567" t="s">
        <v>606</v>
      </c>
      <c r="L92" s="569">
        <v>268.75999196577601</v>
      </c>
      <c r="M92" s="569">
        <v>3</v>
      </c>
      <c r="N92" s="570">
        <v>806.27997589732809</v>
      </c>
    </row>
    <row r="93" spans="1:14" ht="14.4" customHeight="1" x14ac:dyDescent="0.3">
      <c r="A93" s="565" t="s">
        <v>436</v>
      </c>
      <c r="B93" s="566" t="s">
        <v>438</v>
      </c>
      <c r="C93" s="567" t="s">
        <v>448</v>
      </c>
      <c r="D93" s="568" t="s">
        <v>449</v>
      </c>
      <c r="E93" s="567" t="s">
        <v>439</v>
      </c>
      <c r="F93" s="568" t="s">
        <v>440</v>
      </c>
      <c r="G93" s="567" t="s">
        <v>587</v>
      </c>
      <c r="H93" s="567">
        <v>96414</v>
      </c>
      <c r="I93" s="567">
        <v>96414</v>
      </c>
      <c r="J93" s="567" t="s">
        <v>607</v>
      </c>
      <c r="K93" s="567" t="s">
        <v>608</v>
      </c>
      <c r="L93" s="569">
        <v>72.840175875426283</v>
      </c>
      <c r="M93" s="569">
        <v>10.7</v>
      </c>
      <c r="N93" s="570">
        <v>779.39040098464648</v>
      </c>
    </row>
    <row r="94" spans="1:14" ht="14.4" customHeight="1" x14ac:dyDescent="0.3">
      <c r="A94" s="565" t="s">
        <v>436</v>
      </c>
      <c r="B94" s="566" t="s">
        <v>438</v>
      </c>
      <c r="C94" s="567" t="s">
        <v>448</v>
      </c>
      <c r="D94" s="568" t="s">
        <v>449</v>
      </c>
      <c r="E94" s="567" t="s">
        <v>439</v>
      </c>
      <c r="F94" s="568" t="s">
        <v>440</v>
      </c>
      <c r="G94" s="567" t="s">
        <v>587</v>
      </c>
      <c r="H94" s="567">
        <v>98901</v>
      </c>
      <c r="I94" s="567">
        <v>98901</v>
      </c>
      <c r="J94" s="567" t="s">
        <v>609</v>
      </c>
      <c r="K94" s="567" t="s">
        <v>610</v>
      </c>
      <c r="L94" s="569">
        <v>334.78</v>
      </c>
      <c r="M94" s="569">
        <v>3</v>
      </c>
      <c r="N94" s="570">
        <v>1004.3399999999999</v>
      </c>
    </row>
    <row r="95" spans="1:14" ht="14.4" customHeight="1" x14ac:dyDescent="0.3">
      <c r="A95" s="565" t="s">
        <v>436</v>
      </c>
      <c r="B95" s="566" t="s">
        <v>438</v>
      </c>
      <c r="C95" s="567" t="s">
        <v>448</v>
      </c>
      <c r="D95" s="568" t="s">
        <v>449</v>
      </c>
      <c r="E95" s="567" t="s">
        <v>439</v>
      </c>
      <c r="F95" s="568" t="s">
        <v>440</v>
      </c>
      <c r="G95" s="567" t="s">
        <v>587</v>
      </c>
      <c r="H95" s="567">
        <v>99884</v>
      </c>
      <c r="I95" s="567">
        <v>99884</v>
      </c>
      <c r="J95" s="567" t="s">
        <v>611</v>
      </c>
      <c r="K95" s="567" t="s">
        <v>612</v>
      </c>
      <c r="L95" s="569">
        <v>60.86</v>
      </c>
      <c r="M95" s="569">
        <v>2</v>
      </c>
      <c r="N95" s="570">
        <v>121.72</v>
      </c>
    </row>
    <row r="96" spans="1:14" ht="14.4" customHeight="1" x14ac:dyDescent="0.3">
      <c r="A96" s="565" t="s">
        <v>436</v>
      </c>
      <c r="B96" s="566" t="s">
        <v>438</v>
      </c>
      <c r="C96" s="567" t="s">
        <v>448</v>
      </c>
      <c r="D96" s="568" t="s">
        <v>449</v>
      </c>
      <c r="E96" s="567" t="s">
        <v>439</v>
      </c>
      <c r="F96" s="568" t="s">
        <v>440</v>
      </c>
      <c r="G96" s="567" t="s">
        <v>587</v>
      </c>
      <c r="H96" s="567">
        <v>99886</v>
      </c>
      <c r="I96" s="567">
        <v>99886</v>
      </c>
      <c r="J96" s="567" t="s">
        <v>613</v>
      </c>
      <c r="K96" s="567" t="s">
        <v>614</v>
      </c>
      <c r="L96" s="569">
        <v>49.599999999999902</v>
      </c>
      <c r="M96" s="569">
        <v>1</v>
      </c>
      <c r="N96" s="570">
        <v>49.599999999999902</v>
      </c>
    </row>
    <row r="97" spans="1:14" ht="14.4" customHeight="1" x14ac:dyDescent="0.3">
      <c r="A97" s="565" t="s">
        <v>436</v>
      </c>
      <c r="B97" s="566" t="s">
        <v>438</v>
      </c>
      <c r="C97" s="567" t="s">
        <v>448</v>
      </c>
      <c r="D97" s="568" t="s">
        <v>449</v>
      </c>
      <c r="E97" s="567" t="s">
        <v>439</v>
      </c>
      <c r="F97" s="568" t="s">
        <v>440</v>
      </c>
      <c r="G97" s="567" t="s">
        <v>587</v>
      </c>
      <c r="H97" s="567">
        <v>100168</v>
      </c>
      <c r="I97" s="567">
        <v>168</v>
      </c>
      <c r="J97" s="567" t="s">
        <v>615</v>
      </c>
      <c r="K97" s="567" t="s">
        <v>616</v>
      </c>
      <c r="L97" s="569">
        <v>40.234999999999999</v>
      </c>
      <c r="M97" s="569">
        <v>5</v>
      </c>
      <c r="N97" s="570">
        <v>201.35</v>
      </c>
    </row>
    <row r="98" spans="1:14" ht="14.4" customHeight="1" x14ac:dyDescent="0.3">
      <c r="A98" s="565" t="s">
        <v>436</v>
      </c>
      <c r="B98" s="566" t="s">
        <v>438</v>
      </c>
      <c r="C98" s="567" t="s">
        <v>448</v>
      </c>
      <c r="D98" s="568" t="s">
        <v>449</v>
      </c>
      <c r="E98" s="567" t="s">
        <v>439</v>
      </c>
      <c r="F98" s="568" t="s">
        <v>440</v>
      </c>
      <c r="G98" s="567" t="s">
        <v>587</v>
      </c>
      <c r="H98" s="567">
        <v>100269</v>
      </c>
      <c r="I98" s="567">
        <v>269</v>
      </c>
      <c r="J98" s="567" t="s">
        <v>617</v>
      </c>
      <c r="K98" s="567" t="s">
        <v>618</v>
      </c>
      <c r="L98" s="569">
        <v>53.790005858230202</v>
      </c>
      <c r="M98" s="569">
        <v>9</v>
      </c>
      <c r="N98" s="570">
        <v>484.0700702987624</v>
      </c>
    </row>
    <row r="99" spans="1:14" ht="14.4" customHeight="1" x14ac:dyDescent="0.3">
      <c r="A99" s="565" t="s">
        <v>436</v>
      </c>
      <c r="B99" s="566" t="s">
        <v>438</v>
      </c>
      <c r="C99" s="567" t="s">
        <v>448</v>
      </c>
      <c r="D99" s="568" t="s">
        <v>449</v>
      </c>
      <c r="E99" s="567" t="s">
        <v>439</v>
      </c>
      <c r="F99" s="568" t="s">
        <v>440</v>
      </c>
      <c r="G99" s="567" t="s">
        <v>587</v>
      </c>
      <c r="H99" s="567">
        <v>100362</v>
      </c>
      <c r="I99" s="567">
        <v>362</v>
      </c>
      <c r="J99" s="567" t="s">
        <v>619</v>
      </c>
      <c r="K99" s="567" t="s">
        <v>620</v>
      </c>
      <c r="L99" s="569">
        <v>84.324999999999989</v>
      </c>
      <c r="M99" s="569">
        <v>3</v>
      </c>
      <c r="N99" s="570">
        <v>252.73</v>
      </c>
    </row>
    <row r="100" spans="1:14" ht="14.4" customHeight="1" x14ac:dyDescent="0.3">
      <c r="A100" s="565" t="s">
        <v>436</v>
      </c>
      <c r="B100" s="566" t="s">
        <v>438</v>
      </c>
      <c r="C100" s="567" t="s">
        <v>448</v>
      </c>
      <c r="D100" s="568" t="s">
        <v>449</v>
      </c>
      <c r="E100" s="567" t="s">
        <v>439</v>
      </c>
      <c r="F100" s="568" t="s">
        <v>440</v>
      </c>
      <c r="G100" s="567" t="s">
        <v>587</v>
      </c>
      <c r="H100" s="567">
        <v>100392</v>
      </c>
      <c r="I100" s="567">
        <v>392</v>
      </c>
      <c r="J100" s="567" t="s">
        <v>621</v>
      </c>
      <c r="K100" s="567" t="s">
        <v>622</v>
      </c>
      <c r="L100" s="569">
        <v>52.41</v>
      </c>
      <c r="M100" s="569">
        <v>1</v>
      </c>
      <c r="N100" s="570">
        <v>52.41</v>
      </c>
    </row>
    <row r="101" spans="1:14" ht="14.4" customHeight="1" x14ac:dyDescent="0.3">
      <c r="A101" s="565" t="s">
        <v>436</v>
      </c>
      <c r="B101" s="566" t="s">
        <v>438</v>
      </c>
      <c r="C101" s="567" t="s">
        <v>448</v>
      </c>
      <c r="D101" s="568" t="s">
        <v>449</v>
      </c>
      <c r="E101" s="567" t="s">
        <v>439</v>
      </c>
      <c r="F101" s="568" t="s">
        <v>440</v>
      </c>
      <c r="G101" s="567" t="s">
        <v>587</v>
      </c>
      <c r="H101" s="567">
        <v>100405</v>
      </c>
      <c r="I101" s="567">
        <v>405</v>
      </c>
      <c r="J101" s="567" t="s">
        <v>623</v>
      </c>
      <c r="K101" s="567" t="s">
        <v>624</v>
      </c>
      <c r="L101" s="569">
        <v>30.15</v>
      </c>
      <c r="M101" s="569">
        <v>1</v>
      </c>
      <c r="N101" s="570">
        <v>30.15</v>
      </c>
    </row>
    <row r="102" spans="1:14" ht="14.4" customHeight="1" x14ac:dyDescent="0.3">
      <c r="A102" s="565" t="s">
        <v>436</v>
      </c>
      <c r="B102" s="566" t="s">
        <v>438</v>
      </c>
      <c r="C102" s="567" t="s">
        <v>448</v>
      </c>
      <c r="D102" s="568" t="s">
        <v>449</v>
      </c>
      <c r="E102" s="567" t="s">
        <v>439</v>
      </c>
      <c r="F102" s="568" t="s">
        <v>440</v>
      </c>
      <c r="G102" s="567" t="s">
        <v>587</v>
      </c>
      <c r="H102" s="567">
        <v>100498</v>
      </c>
      <c r="I102" s="567">
        <v>498</v>
      </c>
      <c r="J102" s="567" t="s">
        <v>625</v>
      </c>
      <c r="K102" s="567" t="s">
        <v>626</v>
      </c>
      <c r="L102" s="569">
        <v>94.495688655981553</v>
      </c>
      <c r="M102" s="569">
        <v>21</v>
      </c>
      <c r="N102" s="570">
        <v>1984.4096946229256</v>
      </c>
    </row>
    <row r="103" spans="1:14" ht="14.4" customHeight="1" x14ac:dyDescent="0.3">
      <c r="A103" s="565" t="s">
        <v>436</v>
      </c>
      <c r="B103" s="566" t="s">
        <v>438</v>
      </c>
      <c r="C103" s="567" t="s">
        <v>448</v>
      </c>
      <c r="D103" s="568" t="s">
        <v>449</v>
      </c>
      <c r="E103" s="567" t="s">
        <v>439</v>
      </c>
      <c r="F103" s="568" t="s">
        <v>440</v>
      </c>
      <c r="G103" s="567" t="s">
        <v>587</v>
      </c>
      <c r="H103" s="567">
        <v>100499</v>
      </c>
      <c r="I103" s="567">
        <v>499</v>
      </c>
      <c r="J103" s="567" t="s">
        <v>625</v>
      </c>
      <c r="K103" s="567" t="s">
        <v>627</v>
      </c>
      <c r="L103" s="569">
        <v>98.59163505838427</v>
      </c>
      <c r="M103" s="569">
        <v>69</v>
      </c>
      <c r="N103" s="570">
        <v>6804.0889997943368</v>
      </c>
    </row>
    <row r="104" spans="1:14" ht="14.4" customHeight="1" x14ac:dyDescent="0.3">
      <c r="A104" s="565" t="s">
        <v>436</v>
      </c>
      <c r="B104" s="566" t="s">
        <v>438</v>
      </c>
      <c r="C104" s="567" t="s">
        <v>448</v>
      </c>
      <c r="D104" s="568" t="s">
        <v>449</v>
      </c>
      <c r="E104" s="567" t="s">
        <v>439</v>
      </c>
      <c r="F104" s="568" t="s">
        <v>440</v>
      </c>
      <c r="G104" s="567" t="s">
        <v>587</v>
      </c>
      <c r="H104" s="567">
        <v>100502</v>
      </c>
      <c r="I104" s="567">
        <v>502</v>
      </c>
      <c r="J104" s="567" t="s">
        <v>628</v>
      </c>
      <c r="K104" s="567" t="s">
        <v>629</v>
      </c>
      <c r="L104" s="569">
        <v>162.82</v>
      </c>
      <c r="M104" s="569">
        <v>2</v>
      </c>
      <c r="N104" s="570">
        <v>325.64</v>
      </c>
    </row>
    <row r="105" spans="1:14" ht="14.4" customHeight="1" x14ac:dyDescent="0.3">
      <c r="A105" s="565" t="s">
        <v>436</v>
      </c>
      <c r="B105" s="566" t="s">
        <v>438</v>
      </c>
      <c r="C105" s="567" t="s">
        <v>448</v>
      </c>
      <c r="D105" s="568" t="s">
        <v>449</v>
      </c>
      <c r="E105" s="567" t="s">
        <v>439</v>
      </c>
      <c r="F105" s="568" t="s">
        <v>440</v>
      </c>
      <c r="G105" s="567" t="s">
        <v>587</v>
      </c>
      <c r="H105" s="567">
        <v>100512</v>
      </c>
      <c r="I105" s="567">
        <v>512</v>
      </c>
      <c r="J105" s="567" t="s">
        <v>630</v>
      </c>
      <c r="K105" s="567" t="s">
        <v>631</v>
      </c>
      <c r="L105" s="569">
        <v>59.509941192993445</v>
      </c>
      <c r="M105" s="569">
        <v>24</v>
      </c>
      <c r="N105" s="570">
        <v>1427.9876494245159</v>
      </c>
    </row>
    <row r="106" spans="1:14" ht="14.4" customHeight="1" x14ac:dyDescent="0.3">
      <c r="A106" s="565" t="s">
        <v>436</v>
      </c>
      <c r="B106" s="566" t="s">
        <v>438</v>
      </c>
      <c r="C106" s="567" t="s">
        <v>448</v>
      </c>
      <c r="D106" s="568" t="s">
        <v>449</v>
      </c>
      <c r="E106" s="567" t="s">
        <v>439</v>
      </c>
      <c r="F106" s="568" t="s">
        <v>440</v>
      </c>
      <c r="G106" s="567" t="s">
        <v>587</v>
      </c>
      <c r="H106" s="567">
        <v>100513</v>
      </c>
      <c r="I106" s="567">
        <v>513</v>
      </c>
      <c r="J106" s="567" t="s">
        <v>630</v>
      </c>
      <c r="K106" s="567" t="s">
        <v>626</v>
      </c>
      <c r="L106" s="569">
        <v>56.12498311013335</v>
      </c>
      <c r="M106" s="569">
        <v>14</v>
      </c>
      <c r="N106" s="570">
        <v>786.44969598240039</v>
      </c>
    </row>
    <row r="107" spans="1:14" ht="14.4" customHeight="1" x14ac:dyDescent="0.3">
      <c r="A107" s="565" t="s">
        <v>436</v>
      </c>
      <c r="B107" s="566" t="s">
        <v>438</v>
      </c>
      <c r="C107" s="567" t="s">
        <v>448</v>
      </c>
      <c r="D107" s="568" t="s">
        <v>449</v>
      </c>
      <c r="E107" s="567" t="s">
        <v>439</v>
      </c>
      <c r="F107" s="568" t="s">
        <v>440</v>
      </c>
      <c r="G107" s="567" t="s">
        <v>587</v>
      </c>
      <c r="H107" s="567">
        <v>100516</v>
      </c>
      <c r="I107" s="567">
        <v>516</v>
      </c>
      <c r="J107" s="567" t="s">
        <v>632</v>
      </c>
      <c r="K107" s="567" t="s">
        <v>633</v>
      </c>
      <c r="L107" s="569">
        <v>95.96</v>
      </c>
      <c r="M107" s="569">
        <v>1</v>
      </c>
      <c r="N107" s="570">
        <v>95.96</v>
      </c>
    </row>
    <row r="108" spans="1:14" ht="14.4" customHeight="1" x14ac:dyDescent="0.3">
      <c r="A108" s="565" t="s">
        <v>436</v>
      </c>
      <c r="B108" s="566" t="s">
        <v>438</v>
      </c>
      <c r="C108" s="567" t="s">
        <v>448</v>
      </c>
      <c r="D108" s="568" t="s">
        <v>449</v>
      </c>
      <c r="E108" s="567" t="s">
        <v>439</v>
      </c>
      <c r="F108" s="568" t="s">
        <v>440</v>
      </c>
      <c r="G108" s="567" t="s">
        <v>587</v>
      </c>
      <c r="H108" s="567">
        <v>100536</v>
      </c>
      <c r="I108" s="567">
        <v>536</v>
      </c>
      <c r="J108" s="567" t="s">
        <v>634</v>
      </c>
      <c r="K108" s="567" t="s">
        <v>620</v>
      </c>
      <c r="L108" s="569">
        <v>118.35</v>
      </c>
      <c r="M108" s="569">
        <v>4</v>
      </c>
      <c r="N108" s="570">
        <v>473.4</v>
      </c>
    </row>
    <row r="109" spans="1:14" ht="14.4" customHeight="1" x14ac:dyDescent="0.3">
      <c r="A109" s="565" t="s">
        <v>436</v>
      </c>
      <c r="B109" s="566" t="s">
        <v>438</v>
      </c>
      <c r="C109" s="567" t="s">
        <v>448</v>
      </c>
      <c r="D109" s="568" t="s">
        <v>449</v>
      </c>
      <c r="E109" s="567" t="s">
        <v>439</v>
      </c>
      <c r="F109" s="568" t="s">
        <v>440</v>
      </c>
      <c r="G109" s="567" t="s">
        <v>587</v>
      </c>
      <c r="H109" s="567">
        <v>100584</v>
      </c>
      <c r="I109" s="567">
        <v>584</v>
      </c>
      <c r="J109" s="567" t="s">
        <v>635</v>
      </c>
      <c r="K109" s="567" t="s">
        <v>636</v>
      </c>
      <c r="L109" s="569">
        <v>29.987117670693873</v>
      </c>
      <c r="M109" s="569">
        <v>17</v>
      </c>
      <c r="N109" s="570">
        <v>498.18941697185051</v>
      </c>
    </row>
    <row r="110" spans="1:14" ht="14.4" customHeight="1" x14ac:dyDescent="0.3">
      <c r="A110" s="565" t="s">
        <v>436</v>
      </c>
      <c r="B110" s="566" t="s">
        <v>438</v>
      </c>
      <c r="C110" s="567" t="s">
        <v>448</v>
      </c>
      <c r="D110" s="568" t="s">
        <v>449</v>
      </c>
      <c r="E110" s="567" t="s">
        <v>439</v>
      </c>
      <c r="F110" s="568" t="s">
        <v>440</v>
      </c>
      <c r="G110" s="567" t="s">
        <v>587</v>
      </c>
      <c r="H110" s="567">
        <v>100610</v>
      </c>
      <c r="I110" s="567">
        <v>610</v>
      </c>
      <c r="J110" s="567" t="s">
        <v>637</v>
      </c>
      <c r="K110" s="567" t="s">
        <v>638</v>
      </c>
      <c r="L110" s="569">
        <v>63.315560126364232</v>
      </c>
      <c r="M110" s="569">
        <v>100</v>
      </c>
      <c r="N110" s="570">
        <v>6332.7938714434204</v>
      </c>
    </row>
    <row r="111" spans="1:14" ht="14.4" customHeight="1" x14ac:dyDescent="0.3">
      <c r="A111" s="565" t="s">
        <v>436</v>
      </c>
      <c r="B111" s="566" t="s">
        <v>438</v>
      </c>
      <c r="C111" s="567" t="s">
        <v>448</v>
      </c>
      <c r="D111" s="568" t="s">
        <v>449</v>
      </c>
      <c r="E111" s="567" t="s">
        <v>439</v>
      </c>
      <c r="F111" s="568" t="s">
        <v>440</v>
      </c>
      <c r="G111" s="567" t="s">
        <v>587</v>
      </c>
      <c r="H111" s="567">
        <v>100612</v>
      </c>
      <c r="I111" s="567">
        <v>612</v>
      </c>
      <c r="J111" s="567" t="s">
        <v>639</v>
      </c>
      <c r="K111" s="567" t="s">
        <v>622</v>
      </c>
      <c r="L111" s="569">
        <v>59.306666666666665</v>
      </c>
      <c r="M111" s="569">
        <v>1</v>
      </c>
      <c r="N111" s="570">
        <v>59.539999999999992</v>
      </c>
    </row>
    <row r="112" spans="1:14" ht="14.4" customHeight="1" x14ac:dyDescent="0.3">
      <c r="A112" s="565" t="s">
        <v>436</v>
      </c>
      <c r="B112" s="566" t="s">
        <v>438</v>
      </c>
      <c r="C112" s="567" t="s">
        <v>448</v>
      </c>
      <c r="D112" s="568" t="s">
        <v>449</v>
      </c>
      <c r="E112" s="567" t="s">
        <v>439</v>
      </c>
      <c r="F112" s="568" t="s">
        <v>440</v>
      </c>
      <c r="G112" s="567" t="s">
        <v>587</v>
      </c>
      <c r="H112" s="567">
        <v>100643</v>
      </c>
      <c r="I112" s="567">
        <v>643</v>
      </c>
      <c r="J112" s="567" t="s">
        <v>640</v>
      </c>
      <c r="K112" s="567" t="s">
        <v>641</v>
      </c>
      <c r="L112" s="569">
        <v>42.71000555875375</v>
      </c>
      <c r="M112" s="569">
        <v>8</v>
      </c>
      <c r="N112" s="570">
        <v>339.93993426690952</v>
      </c>
    </row>
    <row r="113" spans="1:14" ht="14.4" customHeight="1" x14ac:dyDescent="0.3">
      <c r="A113" s="565" t="s">
        <v>436</v>
      </c>
      <c r="B113" s="566" t="s">
        <v>438</v>
      </c>
      <c r="C113" s="567" t="s">
        <v>448</v>
      </c>
      <c r="D113" s="568" t="s">
        <v>449</v>
      </c>
      <c r="E113" s="567" t="s">
        <v>439</v>
      </c>
      <c r="F113" s="568" t="s">
        <v>440</v>
      </c>
      <c r="G113" s="567" t="s">
        <v>587</v>
      </c>
      <c r="H113" s="567">
        <v>100720</v>
      </c>
      <c r="I113" s="567">
        <v>720</v>
      </c>
      <c r="J113" s="567" t="s">
        <v>642</v>
      </c>
      <c r="K113" s="567" t="s">
        <v>643</v>
      </c>
      <c r="L113" s="569">
        <v>70.281652473440943</v>
      </c>
      <c r="M113" s="569">
        <v>10</v>
      </c>
      <c r="N113" s="570">
        <v>671.47952186551936</v>
      </c>
    </row>
    <row r="114" spans="1:14" ht="14.4" customHeight="1" x14ac:dyDescent="0.3">
      <c r="A114" s="565" t="s">
        <v>436</v>
      </c>
      <c r="B114" s="566" t="s">
        <v>438</v>
      </c>
      <c r="C114" s="567" t="s">
        <v>448</v>
      </c>
      <c r="D114" s="568" t="s">
        <v>449</v>
      </c>
      <c r="E114" s="567" t="s">
        <v>439</v>
      </c>
      <c r="F114" s="568" t="s">
        <v>440</v>
      </c>
      <c r="G114" s="567" t="s">
        <v>587</v>
      </c>
      <c r="H114" s="567">
        <v>100802</v>
      </c>
      <c r="I114" s="567">
        <v>802</v>
      </c>
      <c r="J114" s="567" t="s">
        <v>644</v>
      </c>
      <c r="K114" s="567" t="s">
        <v>645</v>
      </c>
      <c r="L114" s="569">
        <v>60.346219373279766</v>
      </c>
      <c r="M114" s="569">
        <v>42</v>
      </c>
      <c r="N114" s="570">
        <v>2533.6209815580851</v>
      </c>
    </row>
    <row r="115" spans="1:14" ht="14.4" customHeight="1" x14ac:dyDescent="0.3">
      <c r="A115" s="565" t="s">
        <v>436</v>
      </c>
      <c r="B115" s="566" t="s">
        <v>438</v>
      </c>
      <c r="C115" s="567" t="s">
        <v>448</v>
      </c>
      <c r="D115" s="568" t="s">
        <v>449</v>
      </c>
      <c r="E115" s="567" t="s">
        <v>439</v>
      </c>
      <c r="F115" s="568" t="s">
        <v>440</v>
      </c>
      <c r="G115" s="567" t="s">
        <v>587</v>
      </c>
      <c r="H115" s="567">
        <v>100810</v>
      </c>
      <c r="I115" s="567">
        <v>810</v>
      </c>
      <c r="J115" s="567" t="s">
        <v>646</v>
      </c>
      <c r="K115" s="567" t="s">
        <v>647</v>
      </c>
      <c r="L115" s="569">
        <v>44.880122248823703</v>
      </c>
      <c r="M115" s="569">
        <v>1</v>
      </c>
      <c r="N115" s="570">
        <v>44.880122248823703</v>
      </c>
    </row>
    <row r="116" spans="1:14" ht="14.4" customHeight="1" x14ac:dyDescent="0.3">
      <c r="A116" s="565" t="s">
        <v>436</v>
      </c>
      <c r="B116" s="566" t="s">
        <v>438</v>
      </c>
      <c r="C116" s="567" t="s">
        <v>448</v>
      </c>
      <c r="D116" s="568" t="s">
        <v>449</v>
      </c>
      <c r="E116" s="567" t="s">
        <v>439</v>
      </c>
      <c r="F116" s="568" t="s">
        <v>440</v>
      </c>
      <c r="G116" s="567" t="s">
        <v>587</v>
      </c>
      <c r="H116" s="567">
        <v>100812</v>
      </c>
      <c r="I116" s="567">
        <v>812</v>
      </c>
      <c r="J116" s="567" t="s">
        <v>648</v>
      </c>
      <c r="K116" s="567" t="s">
        <v>649</v>
      </c>
      <c r="L116" s="569">
        <v>52.179923775999896</v>
      </c>
      <c r="M116" s="569">
        <v>6</v>
      </c>
      <c r="N116" s="570">
        <v>313.07954265599938</v>
      </c>
    </row>
    <row r="117" spans="1:14" ht="14.4" customHeight="1" x14ac:dyDescent="0.3">
      <c r="A117" s="565" t="s">
        <v>436</v>
      </c>
      <c r="B117" s="566" t="s">
        <v>438</v>
      </c>
      <c r="C117" s="567" t="s">
        <v>448</v>
      </c>
      <c r="D117" s="568" t="s">
        <v>449</v>
      </c>
      <c r="E117" s="567" t="s">
        <v>439</v>
      </c>
      <c r="F117" s="568" t="s">
        <v>440</v>
      </c>
      <c r="G117" s="567" t="s">
        <v>587</v>
      </c>
      <c r="H117" s="567">
        <v>100835</v>
      </c>
      <c r="I117" s="567">
        <v>835</v>
      </c>
      <c r="J117" s="567" t="s">
        <v>650</v>
      </c>
      <c r="K117" s="567" t="s">
        <v>651</v>
      </c>
      <c r="L117" s="569">
        <v>55.639818732171719</v>
      </c>
      <c r="M117" s="569">
        <v>13</v>
      </c>
      <c r="N117" s="570">
        <v>723.31782478606078</v>
      </c>
    </row>
    <row r="118" spans="1:14" ht="14.4" customHeight="1" x14ac:dyDescent="0.3">
      <c r="A118" s="565" t="s">
        <v>436</v>
      </c>
      <c r="B118" s="566" t="s">
        <v>438</v>
      </c>
      <c r="C118" s="567" t="s">
        <v>448</v>
      </c>
      <c r="D118" s="568" t="s">
        <v>449</v>
      </c>
      <c r="E118" s="567" t="s">
        <v>439</v>
      </c>
      <c r="F118" s="568" t="s">
        <v>440</v>
      </c>
      <c r="G118" s="567" t="s">
        <v>587</v>
      </c>
      <c r="H118" s="567">
        <v>100858</v>
      </c>
      <c r="I118" s="567">
        <v>858</v>
      </c>
      <c r="J118" s="567" t="s">
        <v>652</v>
      </c>
      <c r="K118" s="567" t="s">
        <v>653</v>
      </c>
      <c r="L118" s="569">
        <v>29.37</v>
      </c>
      <c r="M118" s="569">
        <v>2</v>
      </c>
      <c r="N118" s="570">
        <v>58.74</v>
      </c>
    </row>
    <row r="119" spans="1:14" ht="14.4" customHeight="1" x14ac:dyDescent="0.3">
      <c r="A119" s="565" t="s">
        <v>436</v>
      </c>
      <c r="B119" s="566" t="s">
        <v>438</v>
      </c>
      <c r="C119" s="567" t="s">
        <v>448</v>
      </c>
      <c r="D119" s="568" t="s">
        <v>449</v>
      </c>
      <c r="E119" s="567" t="s">
        <v>439</v>
      </c>
      <c r="F119" s="568" t="s">
        <v>440</v>
      </c>
      <c r="G119" s="567" t="s">
        <v>587</v>
      </c>
      <c r="H119" s="567">
        <v>100889</v>
      </c>
      <c r="I119" s="567">
        <v>889</v>
      </c>
      <c r="J119" s="567" t="s">
        <v>654</v>
      </c>
      <c r="K119" s="567" t="s">
        <v>651</v>
      </c>
      <c r="L119" s="569">
        <v>30.872065489519713</v>
      </c>
      <c r="M119" s="569">
        <v>55</v>
      </c>
      <c r="N119" s="570">
        <v>1696.6081439075153</v>
      </c>
    </row>
    <row r="120" spans="1:14" ht="14.4" customHeight="1" x14ac:dyDescent="0.3">
      <c r="A120" s="565" t="s">
        <v>436</v>
      </c>
      <c r="B120" s="566" t="s">
        <v>438</v>
      </c>
      <c r="C120" s="567" t="s">
        <v>448</v>
      </c>
      <c r="D120" s="568" t="s">
        <v>449</v>
      </c>
      <c r="E120" s="567" t="s">
        <v>439</v>
      </c>
      <c r="F120" s="568" t="s">
        <v>440</v>
      </c>
      <c r="G120" s="567" t="s">
        <v>587</v>
      </c>
      <c r="H120" s="567">
        <v>100966</v>
      </c>
      <c r="I120" s="567">
        <v>966</v>
      </c>
      <c r="J120" s="567" t="s">
        <v>655</v>
      </c>
      <c r="K120" s="567" t="s">
        <v>656</v>
      </c>
      <c r="L120" s="569">
        <v>36.43</v>
      </c>
      <c r="M120" s="569">
        <v>3</v>
      </c>
      <c r="N120" s="570">
        <v>109.28999999999999</v>
      </c>
    </row>
    <row r="121" spans="1:14" ht="14.4" customHeight="1" x14ac:dyDescent="0.3">
      <c r="A121" s="565" t="s">
        <v>436</v>
      </c>
      <c r="B121" s="566" t="s">
        <v>438</v>
      </c>
      <c r="C121" s="567" t="s">
        <v>448</v>
      </c>
      <c r="D121" s="568" t="s">
        <v>449</v>
      </c>
      <c r="E121" s="567" t="s">
        <v>439</v>
      </c>
      <c r="F121" s="568" t="s">
        <v>440</v>
      </c>
      <c r="G121" s="567" t="s">
        <v>587</v>
      </c>
      <c r="H121" s="567">
        <v>101290</v>
      </c>
      <c r="I121" s="567">
        <v>1290</v>
      </c>
      <c r="J121" s="567" t="s">
        <v>657</v>
      </c>
      <c r="K121" s="567" t="s">
        <v>658</v>
      </c>
      <c r="L121" s="569">
        <v>136.97</v>
      </c>
      <c r="M121" s="569">
        <v>1</v>
      </c>
      <c r="N121" s="570">
        <v>136.97</v>
      </c>
    </row>
    <row r="122" spans="1:14" ht="14.4" customHeight="1" x14ac:dyDescent="0.3">
      <c r="A122" s="565" t="s">
        <v>436</v>
      </c>
      <c r="B122" s="566" t="s">
        <v>438</v>
      </c>
      <c r="C122" s="567" t="s">
        <v>448</v>
      </c>
      <c r="D122" s="568" t="s">
        <v>449</v>
      </c>
      <c r="E122" s="567" t="s">
        <v>439</v>
      </c>
      <c r="F122" s="568" t="s">
        <v>440</v>
      </c>
      <c r="G122" s="567" t="s">
        <v>587</v>
      </c>
      <c r="H122" s="567">
        <v>101328</v>
      </c>
      <c r="I122" s="567">
        <v>1328</v>
      </c>
      <c r="J122" s="567" t="s">
        <v>659</v>
      </c>
      <c r="K122" s="567" t="s">
        <v>660</v>
      </c>
      <c r="L122" s="569">
        <v>120.54</v>
      </c>
      <c r="M122" s="569">
        <v>1</v>
      </c>
      <c r="N122" s="570">
        <v>120.54</v>
      </c>
    </row>
    <row r="123" spans="1:14" ht="14.4" customHeight="1" x14ac:dyDescent="0.3">
      <c r="A123" s="565" t="s">
        <v>436</v>
      </c>
      <c r="B123" s="566" t="s">
        <v>438</v>
      </c>
      <c r="C123" s="567" t="s">
        <v>448</v>
      </c>
      <c r="D123" s="568" t="s">
        <v>449</v>
      </c>
      <c r="E123" s="567" t="s">
        <v>439</v>
      </c>
      <c r="F123" s="568" t="s">
        <v>440</v>
      </c>
      <c r="G123" s="567" t="s">
        <v>587</v>
      </c>
      <c r="H123" s="567">
        <v>101710</v>
      </c>
      <c r="I123" s="567">
        <v>1710</v>
      </c>
      <c r="J123" s="567" t="s">
        <v>661</v>
      </c>
      <c r="K123" s="567" t="s">
        <v>662</v>
      </c>
      <c r="L123" s="569">
        <v>66.62</v>
      </c>
      <c r="M123" s="569">
        <v>7</v>
      </c>
      <c r="N123" s="570">
        <v>466.31000000000006</v>
      </c>
    </row>
    <row r="124" spans="1:14" ht="14.4" customHeight="1" x14ac:dyDescent="0.3">
      <c r="A124" s="565" t="s">
        <v>436</v>
      </c>
      <c r="B124" s="566" t="s">
        <v>438</v>
      </c>
      <c r="C124" s="567" t="s">
        <v>448</v>
      </c>
      <c r="D124" s="568" t="s">
        <v>449</v>
      </c>
      <c r="E124" s="567" t="s">
        <v>439</v>
      </c>
      <c r="F124" s="568" t="s">
        <v>440</v>
      </c>
      <c r="G124" s="567" t="s">
        <v>587</v>
      </c>
      <c r="H124" s="567">
        <v>101807</v>
      </c>
      <c r="I124" s="567">
        <v>40538</v>
      </c>
      <c r="J124" s="567" t="s">
        <v>663</v>
      </c>
      <c r="K124" s="567" t="s">
        <v>664</v>
      </c>
      <c r="L124" s="569">
        <v>762.22871841884705</v>
      </c>
      <c r="M124" s="569">
        <v>5</v>
      </c>
      <c r="N124" s="570">
        <v>3791.1817292045089</v>
      </c>
    </row>
    <row r="125" spans="1:14" ht="14.4" customHeight="1" x14ac:dyDescent="0.3">
      <c r="A125" s="565" t="s">
        <v>436</v>
      </c>
      <c r="B125" s="566" t="s">
        <v>438</v>
      </c>
      <c r="C125" s="567" t="s">
        <v>448</v>
      </c>
      <c r="D125" s="568" t="s">
        <v>449</v>
      </c>
      <c r="E125" s="567" t="s">
        <v>439</v>
      </c>
      <c r="F125" s="568" t="s">
        <v>440</v>
      </c>
      <c r="G125" s="567" t="s">
        <v>587</v>
      </c>
      <c r="H125" s="567">
        <v>101940</v>
      </c>
      <c r="I125" s="567">
        <v>1940</v>
      </c>
      <c r="J125" s="567" t="s">
        <v>665</v>
      </c>
      <c r="K125" s="567" t="s">
        <v>666</v>
      </c>
      <c r="L125" s="569">
        <v>25.499849275985476</v>
      </c>
      <c r="M125" s="569">
        <v>8</v>
      </c>
      <c r="N125" s="570">
        <v>203.99834940706097</v>
      </c>
    </row>
    <row r="126" spans="1:14" ht="14.4" customHeight="1" x14ac:dyDescent="0.3">
      <c r="A126" s="565" t="s">
        <v>436</v>
      </c>
      <c r="B126" s="566" t="s">
        <v>438</v>
      </c>
      <c r="C126" s="567" t="s">
        <v>448</v>
      </c>
      <c r="D126" s="568" t="s">
        <v>449</v>
      </c>
      <c r="E126" s="567" t="s">
        <v>439</v>
      </c>
      <c r="F126" s="568" t="s">
        <v>440</v>
      </c>
      <c r="G126" s="567" t="s">
        <v>587</v>
      </c>
      <c r="H126" s="567">
        <v>102133</v>
      </c>
      <c r="I126" s="567">
        <v>2133</v>
      </c>
      <c r="J126" s="567" t="s">
        <v>667</v>
      </c>
      <c r="K126" s="567" t="s">
        <v>668</v>
      </c>
      <c r="L126" s="569">
        <v>27.384117224633467</v>
      </c>
      <c r="M126" s="569">
        <v>137</v>
      </c>
      <c r="N126" s="570">
        <v>3750.5051809824286</v>
      </c>
    </row>
    <row r="127" spans="1:14" ht="14.4" customHeight="1" x14ac:dyDescent="0.3">
      <c r="A127" s="565" t="s">
        <v>436</v>
      </c>
      <c r="B127" s="566" t="s">
        <v>438</v>
      </c>
      <c r="C127" s="567" t="s">
        <v>448</v>
      </c>
      <c r="D127" s="568" t="s">
        <v>449</v>
      </c>
      <c r="E127" s="567" t="s">
        <v>439</v>
      </c>
      <c r="F127" s="568" t="s">
        <v>440</v>
      </c>
      <c r="G127" s="567" t="s">
        <v>587</v>
      </c>
      <c r="H127" s="567">
        <v>102360</v>
      </c>
      <c r="I127" s="567">
        <v>2360</v>
      </c>
      <c r="J127" s="567" t="s">
        <v>669</v>
      </c>
      <c r="K127" s="567" t="s">
        <v>618</v>
      </c>
      <c r="L127" s="569">
        <v>83.09</v>
      </c>
      <c r="M127" s="569">
        <v>3</v>
      </c>
      <c r="N127" s="570">
        <v>249.35000000000002</v>
      </c>
    </row>
    <row r="128" spans="1:14" ht="14.4" customHeight="1" x14ac:dyDescent="0.3">
      <c r="A128" s="565" t="s">
        <v>436</v>
      </c>
      <c r="B128" s="566" t="s">
        <v>438</v>
      </c>
      <c r="C128" s="567" t="s">
        <v>448</v>
      </c>
      <c r="D128" s="568" t="s">
        <v>449</v>
      </c>
      <c r="E128" s="567" t="s">
        <v>439</v>
      </c>
      <c r="F128" s="568" t="s">
        <v>440</v>
      </c>
      <c r="G128" s="567" t="s">
        <v>587</v>
      </c>
      <c r="H128" s="567">
        <v>102420</v>
      </c>
      <c r="I128" s="567">
        <v>2420</v>
      </c>
      <c r="J128" s="567" t="s">
        <v>670</v>
      </c>
      <c r="K128" s="567" t="s">
        <v>671</v>
      </c>
      <c r="L128" s="569">
        <v>74.879762669722709</v>
      </c>
      <c r="M128" s="569">
        <v>4</v>
      </c>
      <c r="N128" s="570">
        <v>299.51905067889084</v>
      </c>
    </row>
    <row r="129" spans="1:14" ht="14.4" customHeight="1" x14ac:dyDescent="0.3">
      <c r="A129" s="565" t="s">
        <v>436</v>
      </c>
      <c r="B129" s="566" t="s">
        <v>438</v>
      </c>
      <c r="C129" s="567" t="s">
        <v>448</v>
      </c>
      <c r="D129" s="568" t="s">
        <v>449</v>
      </c>
      <c r="E129" s="567" t="s">
        <v>439</v>
      </c>
      <c r="F129" s="568" t="s">
        <v>440</v>
      </c>
      <c r="G129" s="567" t="s">
        <v>587</v>
      </c>
      <c r="H129" s="567">
        <v>102478</v>
      </c>
      <c r="I129" s="567">
        <v>2478</v>
      </c>
      <c r="J129" s="567" t="s">
        <v>672</v>
      </c>
      <c r="K129" s="567" t="s">
        <v>673</v>
      </c>
      <c r="L129" s="569">
        <v>81.162000000000006</v>
      </c>
      <c r="M129" s="569">
        <v>5</v>
      </c>
      <c r="N129" s="570">
        <v>405.81</v>
      </c>
    </row>
    <row r="130" spans="1:14" ht="14.4" customHeight="1" x14ac:dyDescent="0.3">
      <c r="A130" s="565" t="s">
        <v>436</v>
      </c>
      <c r="B130" s="566" t="s">
        <v>438</v>
      </c>
      <c r="C130" s="567" t="s">
        <v>448</v>
      </c>
      <c r="D130" s="568" t="s">
        <v>449</v>
      </c>
      <c r="E130" s="567" t="s">
        <v>439</v>
      </c>
      <c r="F130" s="568" t="s">
        <v>440</v>
      </c>
      <c r="G130" s="567" t="s">
        <v>587</v>
      </c>
      <c r="H130" s="567">
        <v>102479</v>
      </c>
      <c r="I130" s="567">
        <v>2479</v>
      </c>
      <c r="J130" s="567" t="s">
        <v>674</v>
      </c>
      <c r="K130" s="567" t="s">
        <v>675</v>
      </c>
      <c r="L130" s="569">
        <v>61.072457658614674</v>
      </c>
      <c r="M130" s="569">
        <v>7</v>
      </c>
      <c r="N130" s="570">
        <v>427.63966126891739</v>
      </c>
    </row>
    <row r="131" spans="1:14" ht="14.4" customHeight="1" x14ac:dyDescent="0.3">
      <c r="A131" s="565" t="s">
        <v>436</v>
      </c>
      <c r="B131" s="566" t="s">
        <v>438</v>
      </c>
      <c r="C131" s="567" t="s">
        <v>448</v>
      </c>
      <c r="D131" s="568" t="s">
        <v>449</v>
      </c>
      <c r="E131" s="567" t="s">
        <v>439</v>
      </c>
      <c r="F131" s="568" t="s">
        <v>440</v>
      </c>
      <c r="G131" s="567" t="s">
        <v>587</v>
      </c>
      <c r="H131" s="567">
        <v>102486</v>
      </c>
      <c r="I131" s="567">
        <v>2486</v>
      </c>
      <c r="J131" s="567" t="s">
        <v>676</v>
      </c>
      <c r="K131" s="567" t="s">
        <v>677</v>
      </c>
      <c r="L131" s="569">
        <v>120.97706377402056</v>
      </c>
      <c r="M131" s="569">
        <v>220</v>
      </c>
      <c r="N131" s="570">
        <v>26621.6407620262</v>
      </c>
    </row>
    <row r="132" spans="1:14" ht="14.4" customHeight="1" x14ac:dyDescent="0.3">
      <c r="A132" s="565" t="s">
        <v>436</v>
      </c>
      <c r="B132" s="566" t="s">
        <v>438</v>
      </c>
      <c r="C132" s="567" t="s">
        <v>448</v>
      </c>
      <c r="D132" s="568" t="s">
        <v>449</v>
      </c>
      <c r="E132" s="567" t="s">
        <v>439</v>
      </c>
      <c r="F132" s="568" t="s">
        <v>440</v>
      </c>
      <c r="G132" s="567" t="s">
        <v>587</v>
      </c>
      <c r="H132" s="567">
        <v>102537</v>
      </c>
      <c r="I132" s="567">
        <v>2537</v>
      </c>
      <c r="J132" s="567" t="s">
        <v>678</v>
      </c>
      <c r="K132" s="567" t="s">
        <v>679</v>
      </c>
      <c r="L132" s="569">
        <v>38.19</v>
      </c>
      <c r="M132" s="569">
        <v>2</v>
      </c>
      <c r="N132" s="570">
        <v>76.38</v>
      </c>
    </row>
    <row r="133" spans="1:14" ht="14.4" customHeight="1" x14ac:dyDescent="0.3">
      <c r="A133" s="565" t="s">
        <v>436</v>
      </c>
      <c r="B133" s="566" t="s">
        <v>438</v>
      </c>
      <c r="C133" s="567" t="s">
        <v>448</v>
      </c>
      <c r="D133" s="568" t="s">
        <v>449</v>
      </c>
      <c r="E133" s="567" t="s">
        <v>439</v>
      </c>
      <c r="F133" s="568" t="s">
        <v>440</v>
      </c>
      <c r="G133" s="567" t="s">
        <v>587</v>
      </c>
      <c r="H133" s="567">
        <v>102538</v>
      </c>
      <c r="I133" s="567">
        <v>2538</v>
      </c>
      <c r="J133" s="567" t="s">
        <v>678</v>
      </c>
      <c r="K133" s="567" t="s">
        <v>680</v>
      </c>
      <c r="L133" s="569">
        <v>55.49</v>
      </c>
      <c r="M133" s="569">
        <v>4</v>
      </c>
      <c r="N133" s="570">
        <v>221.96</v>
      </c>
    </row>
    <row r="134" spans="1:14" ht="14.4" customHeight="1" x14ac:dyDescent="0.3">
      <c r="A134" s="565" t="s">
        <v>436</v>
      </c>
      <c r="B134" s="566" t="s">
        <v>438</v>
      </c>
      <c r="C134" s="567" t="s">
        <v>448</v>
      </c>
      <c r="D134" s="568" t="s">
        <v>449</v>
      </c>
      <c r="E134" s="567" t="s">
        <v>439</v>
      </c>
      <c r="F134" s="568" t="s">
        <v>440</v>
      </c>
      <c r="G134" s="567" t="s">
        <v>587</v>
      </c>
      <c r="H134" s="567">
        <v>102539</v>
      </c>
      <c r="I134" s="567">
        <v>2539</v>
      </c>
      <c r="J134" s="567" t="s">
        <v>678</v>
      </c>
      <c r="K134" s="567" t="s">
        <v>681</v>
      </c>
      <c r="L134" s="569">
        <v>34.399942900015603</v>
      </c>
      <c r="M134" s="569">
        <v>4</v>
      </c>
      <c r="N134" s="570">
        <v>137.59977160006241</v>
      </c>
    </row>
    <row r="135" spans="1:14" ht="14.4" customHeight="1" x14ac:dyDescent="0.3">
      <c r="A135" s="565" t="s">
        <v>436</v>
      </c>
      <c r="B135" s="566" t="s">
        <v>438</v>
      </c>
      <c r="C135" s="567" t="s">
        <v>448</v>
      </c>
      <c r="D135" s="568" t="s">
        <v>449</v>
      </c>
      <c r="E135" s="567" t="s">
        <v>439</v>
      </c>
      <c r="F135" s="568" t="s">
        <v>440</v>
      </c>
      <c r="G135" s="567" t="s">
        <v>587</v>
      </c>
      <c r="H135" s="567">
        <v>102546</v>
      </c>
      <c r="I135" s="567">
        <v>2546</v>
      </c>
      <c r="J135" s="567" t="s">
        <v>682</v>
      </c>
      <c r="K135" s="567" t="s">
        <v>683</v>
      </c>
      <c r="L135" s="569">
        <v>57.763999999999996</v>
      </c>
      <c r="M135" s="569">
        <v>8</v>
      </c>
      <c r="N135" s="570">
        <v>462.2</v>
      </c>
    </row>
    <row r="136" spans="1:14" ht="14.4" customHeight="1" x14ac:dyDescent="0.3">
      <c r="A136" s="565" t="s">
        <v>436</v>
      </c>
      <c r="B136" s="566" t="s">
        <v>438</v>
      </c>
      <c r="C136" s="567" t="s">
        <v>448</v>
      </c>
      <c r="D136" s="568" t="s">
        <v>449</v>
      </c>
      <c r="E136" s="567" t="s">
        <v>439</v>
      </c>
      <c r="F136" s="568" t="s">
        <v>440</v>
      </c>
      <c r="G136" s="567" t="s">
        <v>587</v>
      </c>
      <c r="H136" s="567">
        <v>102547</v>
      </c>
      <c r="I136" s="567">
        <v>2547</v>
      </c>
      <c r="J136" s="567" t="s">
        <v>682</v>
      </c>
      <c r="K136" s="567" t="s">
        <v>684</v>
      </c>
      <c r="L136" s="569">
        <v>37.6998813650656</v>
      </c>
      <c r="M136" s="569">
        <v>1</v>
      </c>
      <c r="N136" s="570">
        <v>37.6998813650656</v>
      </c>
    </row>
    <row r="137" spans="1:14" ht="14.4" customHeight="1" x14ac:dyDescent="0.3">
      <c r="A137" s="565" t="s">
        <v>436</v>
      </c>
      <c r="B137" s="566" t="s">
        <v>438</v>
      </c>
      <c r="C137" s="567" t="s">
        <v>448</v>
      </c>
      <c r="D137" s="568" t="s">
        <v>449</v>
      </c>
      <c r="E137" s="567" t="s">
        <v>439</v>
      </c>
      <c r="F137" s="568" t="s">
        <v>440</v>
      </c>
      <c r="G137" s="567" t="s">
        <v>587</v>
      </c>
      <c r="H137" s="567">
        <v>102668</v>
      </c>
      <c r="I137" s="567">
        <v>2668</v>
      </c>
      <c r="J137" s="567" t="s">
        <v>685</v>
      </c>
      <c r="K137" s="567" t="s">
        <v>686</v>
      </c>
      <c r="L137" s="569">
        <v>31.95</v>
      </c>
      <c r="M137" s="569">
        <v>2</v>
      </c>
      <c r="N137" s="570">
        <v>63.9</v>
      </c>
    </row>
    <row r="138" spans="1:14" ht="14.4" customHeight="1" x14ac:dyDescent="0.3">
      <c r="A138" s="565" t="s">
        <v>436</v>
      </c>
      <c r="B138" s="566" t="s">
        <v>438</v>
      </c>
      <c r="C138" s="567" t="s">
        <v>448</v>
      </c>
      <c r="D138" s="568" t="s">
        <v>449</v>
      </c>
      <c r="E138" s="567" t="s">
        <v>439</v>
      </c>
      <c r="F138" s="568" t="s">
        <v>440</v>
      </c>
      <c r="G138" s="567" t="s">
        <v>587</v>
      </c>
      <c r="H138" s="567">
        <v>102679</v>
      </c>
      <c r="I138" s="567">
        <v>2679</v>
      </c>
      <c r="J138" s="567" t="s">
        <v>687</v>
      </c>
      <c r="K138" s="567" t="s">
        <v>688</v>
      </c>
      <c r="L138" s="569">
        <v>190.49566666666666</v>
      </c>
      <c r="M138" s="569">
        <v>7</v>
      </c>
      <c r="N138" s="570">
        <v>1319.2809999999999</v>
      </c>
    </row>
    <row r="139" spans="1:14" ht="14.4" customHeight="1" x14ac:dyDescent="0.3">
      <c r="A139" s="565" t="s">
        <v>436</v>
      </c>
      <c r="B139" s="566" t="s">
        <v>438</v>
      </c>
      <c r="C139" s="567" t="s">
        <v>448</v>
      </c>
      <c r="D139" s="568" t="s">
        <v>449</v>
      </c>
      <c r="E139" s="567" t="s">
        <v>439</v>
      </c>
      <c r="F139" s="568" t="s">
        <v>440</v>
      </c>
      <c r="G139" s="567" t="s">
        <v>587</v>
      </c>
      <c r="H139" s="567">
        <v>102684</v>
      </c>
      <c r="I139" s="567">
        <v>2684</v>
      </c>
      <c r="J139" s="567" t="s">
        <v>628</v>
      </c>
      <c r="K139" s="567" t="s">
        <v>689</v>
      </c>
      <c r="L139" s="569">
        <v>44.996090988652135</v>
      </c>
      <c r="M139" s="569">
        <v>33</v>
      </c>
      <c r="N139" s="570">
        <v>1484.8710026255203</v>
      </c>
    </row>
    <row r="140" spans="1:14" ht="14.4" customHeight="1" x14ac:dyDescent="0.3">
      <c r="A140" s="565" t="s">
        <v>436</v>
      </c>
      <c r="B140" s="566" t="s">
        <v>438</v>
      </c>
      <c r="C140" s="567" t="s">
        <v>448</v>
      </c>
      <c r="D140" s="568" t="s">
        <v>449</v>
      </c>
      <c r="E140" s="567" t="s">
        <v>439</v>
      </c>
      <c r="F140" s="568" t="s">
        <v>440</v>
      </c>
      <c r="G140" s="567" t="s">
        <v>587</v>
      </c>
      <c r="H140" s="567">
        <v>102715</v>
      </c>
      <c r="I140" s="567">
        <v>2715</v>
      </c>
      <c r="J140" s="567" t="s">
        <v>690</v>
      </c>
      <c r="K140" s="567" t="s">
        <v>691</v>
      </c>
      <c r="L140" s="569">
        <v>78.362499999999997</v>
      </c>
      <c r="M140" s="569">
        <v>11</v>
      </c>
      <c r="N140" s="570">
        <v>862.84999999999991</v>
      </c>
    </row>
    <row r="141" spans="1:14" ht="14.4" customHeight="1" x14ac:dyDescent="0.3">
      <c r="A141" s="565" t="s">
        <v>436</v>
      </c>
      <c r="B141" s="566" t="s">
        <v>438</v>
      </c>
      <c r="C141" s="567" t="s">
        <v>448</v>
      </c>
      <c r="D141" s="568" t="s">
        <v>449</v>
      </c>
      <c r="E141" s="567" t="s">
        <v>439</v>
      </c>
      <c r="F141" s="568" t="s">
        <v>440</v>
      </c>
      <c r="G141" s="567" t="s">
        <v>587</v>
      </c>
      <c r="H141" s="567">
        <v>102818</v>
      </c>
      <c r="I141" s="567">
        <v>2818</v>
      </c>
      <c r="J141" s="567" t="s">
        <v>692</v>
      </c>
      <c r="K141" s="567" t="s">
        <v>693</v>
      </c>
      <c r="L141" s="569">
        <v>91.523605678897809</v>
      </c>
      <c r="M141" s="569">
        <v>24</v>
      </c>
      <c r="N141" s="570">
        <v>2198.9092817234155</v>
      </c>
    </row>
    <row r="142" spans="1:14" ht="14.4" customHeight="1" x14ac:dyDescent="0.3">
      <c r="A142" s="565" t="s">
        <v>436</v>
      </c>
      <c r="B142" s="566" t="s">
        <v>438</v>
      </c>
      <c r="C142" s="567" t="s">
        <v>448</v>
      </c>
      <c r="D142" s="568" t="s">
        <v>449</v>
      </c>
      <c r="E142" s="567" t="s">
        <v>439</v>
      </c>
      <c r="F142" s="568" t="s">
        <v>440</v>
      </c>
      <c r="G142" s="567" t="s">
        <v>587</v>
      </c>
      <c r="H142" s="567">
        <v>102871</v>
      </c>
      <c r="I142" s="567">
        <v>2871</v>
      </c>
      <c r="J142" s="567" t="s">
        <v>694</v>
      </c>
      <c r="K142" s="567" t="s">
        <v>695</v>
      </c>
      <c r="L142" s="569">
        <v>89.97</v>
      </c>
      <c r="M142" s="569">
        <v>2</v>
      </c>
      <c r="N142" s="570">
        <v>179.94</v>
      </c>
    </row>
    <row r="143" spans="1:14" ht="14.4" customHeight="1" x14ac:dyDescent="0.3">
      <c r="A143" s="565" t="s">
        <v>436</v>
      </c>
      <c r="B143" s="566" t="s">
        <v>438</v>
      </c>
      <c r="C143" s="567" t="s">
        <v>448</v>
      </c>
      <c r="D143" s="568" t="s">
        <v>449</v>
      </c>
      <c r="E143" s="567" t="s">
        <v>439</v>
      </c>
      <c r="F143" s="568" t="s">
        <v>440</v>
      </c>
      <c r="G143" s="567" t="s">
        <v>587</v>
      </c>
      <c r="H143" s="567">
        <v>102957</v>
      </c>
      <c r="I143" s="567">
        <v>2957</v>
      </c>
      <c r="J143" s="567" t="s">
        <v>696</v>
      </c>
      <c r="K143" s="567" t="s">
        <v>697</v>
      </c>
      <c r="L143" s="569">
        <v>67.209999999999994</v>
      </c>
      <c r="M143" s="569">
        <v>1</v>
      </c>
      <c r="N143" s="570">
        <v>67.209999999999994</v>
      </c>
    </row>
    <row r="144" spans="1:14" ht="14.4" customHeight="1" x14ac:dyDescent="0.3">
      <c r="A144" s="565" t="s">
        <v>436</v>
      </c>
      <c r="B144" s="566" t="s">
        <v>438</v>
      </c>
      <c r="C144" s="567" t="s">
        <v>448</v>
      </c>
      <c r="D144" s="568" t="s">
        <v>449</v>
      </c>
      <c r="E144" s="567" t="s">
        <v>439</v>
      </c>
      <c r="F144" s="568" t="s">
        <v>440</v>
      </c>
      <c r="G144" s="567" t="s">
        <v>587</v>
      </c>
      <c r="H144" s="567">
        <v>102963</v>
      </c>
      <c r="I144" s="567">
        <v>2963</v>
      </c>
      <c r="J144" s="567" t="s">
        <v>698</v>
      </c>
      <c r="K144" s="567" t="s">
        <v>699</v>
      </c>
      <c r="L144" s="569">
        <v>129.50999612846999</v>
      </c>
      <c r="M144" s="569">
        <v>1</v>
      </c>
      <c r="N144" s="570">
        <v>129.50999612846999</v>
      </c>
    </row>
    <row r="145" spans="1:14" ht="14.4" customHeight="1" x14ac:dyDescent="0.3">
      <c r="A145" s="565" t="s">
        <v>436</v>
      </c>
      <c r="B145" s="566" t="s">
        <v>438</v>
      </c>
      <c r="C145" s="567" t="s">
        <v>448</v>
      </c>
      <c r="D145" s="568" t="s">
        <v>449</v>
      </c>
      <c r="E145" s="567" t="s">
        <v>439</v>
      </c>
      <c r="F145" s="568" t="s">
        <v>440</v>
      </c>
      <c r="G145" s="567" t="s">
        <v>587</v>
      </c>
      <c r="H145" s="567">
        <v>103542</v>
      </c>
      <c r="I145" s="567">
        <v>3542</v>
      </c>
      <c r="J145" s="567" t="s">
        <v>700</v>
      </c>
      <c r="K145" s="567" t="s">
        <v>701</v>
      </c>
      <c r="L145" s="569">
        <v>37.2599538911794</v>
      </c>
      <c r="M145" s="569">
        <v>2</v>
      </c>
      <c r="N145" s="570">
        <v>74.5199077823588</v>
      </c>
    </row>
    <row r="146" spans="1:14" ht="14.4" customHeight="1" x14ac:dyDescent="0.3">
      <c r="A146" s="565" t="s">
        <v>436</v>
      </c>
      <c r="B146" s="566" t="s">
        <v>438</v>
      </c>
      <c r="C146" s="567" t="s">
        <v>448</v>
      </c>
      <c r="D146" s="568" t="s">
        <v>449</v>
      </c>
      <c r="E146" s="567" t="s">
        <v>439</v>
      </c>
      <c r="F146" s="568" t="s">
        <v>440</v>
      </c>
      <c r="G146" s="567" t="s">
        <v>587</v>
      </c>
      <c r="H146" s="567">
        <v>103550</v>
      </c>
      <c r="I146" s="567">
        <v>3550</v>
      </c>
      <c r="J146" s="567" t="s">
        <v>702</v>
      </c>
      <c r="K146" s="567" t="s">
        <v>616</v>
      </c>
      <c r="L146" s="569">
        <v>38.689888306885074</v>
      </c>
      <c r="M146" s="569">
        <v>27</v>
      </c>
      <c r="N146" s="570">
        <v>1033.7969076796433</v>
      </c>
    </row>
    <row r="147" spans="1:14" ht="14.4" customHeight="1" x14ac:dyDescent="0.3">
      <c r="A147" s="565" t="s">
        <v>436</v>
      </c>
      <c r="B147" s="566" t="s">
        <v>438</v>
      </c>
      <c r="C147" s="567" t="s">
        <v>448</v>
      </c>
      <c r="D147" s="568" t="s">
        <v>449</v>
      </c>
      <c r="E147" s="567" t="s">
        <v>439</v>
      </c>
      <c r="F147" s="568" t="s">
        <v>440</v>
      </c>
      <c r="G147" s="567" t="s">
        <v>587</v>
      </c>
      <c r="H147" s="567">
        <v>103575</v>
      </c>
      <c r="I147" s="567">
        <v>3575</v>
      </c>
      <c r="J147" s="567" t="s">
        <v>703</v>
      </c>
      <c r="K147" s="567" t="s">
        <v>651</v>
      </c>
      <c r="L147" s="569">
        <v>67.558839507247882</v>
      </c>
      <c r="M147" s="569">
        <v>31</v>
      </c>
      <c r="N147" s="570">
        <v>2097.508661518867</v>
      </c>
    </row>
    <row r="148" spans="1:14" ht="14.4" customHeight="1" x14ac:dyDescent="0.3">
      <c r="A148" s="565" t="s">
        <v>436</v>
      </c>
      <c r="B148" s="566" t="s">
        <v>438</v>
      </c>
      <c r="C148" s="567" t="s">
        <v>448</v>
      </c>
      <c r="D148" s="568" t="s">
        <v>449</v>
      </c>
      <c r="E148" s="567" t="s">
        <v>439</v>
      </c>
      <c r="F148" s="568" t="s">
        <v>440</v>
      </c>
      <c r="G148" s="567" t="s">
        <v>587</v>
      </c>
      <c r="H148" s="567">
        <v>103591</v>
      </c>
      <c r="I148" s="567">
        <v>3591</v>
      </c>
      <c r="J148" s="567" t="s">
        <v>704</v>
      </c>
      <c r="K148" s="567" t="s">
        <v>705</v>
      </c>
      <c r="L148" s="569">
        <v>692.44</v>
      </c>
      <c r="M148" s="569">
        <v>1</v>
      </c>
      <c r="N148" s="570">
        <v>692.44</v>
      </c>
    </row>
    <row r="149" spans="1:14" ht="14.4" customHeight="1" x14ac:dyDescent="0.3">
      <c r="A149" s="565" t="s">
        <v>436</v>
      </c>
      <c r="B149" s="566" t="s">
        <v>438</v>
      </c>
      <c r="C149" s="567" t="s">
        <v>448</v>
      </c>
      <c r="D149" s="568" t="s">
        <v>449</v>
      </c>
      <c r="E149" s="567" t="s">
        <v>439</v>
      </c>
      <c r="F149" s="568" t="s">
        <v>440</v>
      </c>
      <c r="G149" s="567" t="s">
        <v>587</v>
      </c>
      <c r="H149" s="567">
        <v>103796</v>
      </c>
      <c r="I149" s="567">
        <v>3796</v>
      </c>
      <c r="J149" s="567" t="s">
        <v>706</v>
      </c>
      <c r="K149" s="567" t="s">
        <v>707</v>
      </c>
      <c r="L149" s="569">
        <v>56.029925064774545</v>
      </c>
      <c r="M149" s="569">
        <v>2</v>
      </c>
      <c r="N149" s="570">
        <v>112.05985012954909</v>
      </c>
    </row>
    <row r="150" spans="1:14" ht="14.4" customHeight="1" x14ac:dyDescent="0.3">
      <c r="A150" s="565" t="s">
        <v>436</v>
      </c>
      <c r="B150" s="566" t="s">
        <v>438</v>
      </c>
      <c r="C150" s="567" t="s">
        <v>448</v>
      </c>
      <c r="D150" s="568" t="s">
        <v>449</v>
      </c>
      <c r="E150" s="567" t="s">
        <v>439</v>
      </c>
      <c r="F150" s="568" t="s">
        <v>440</v>
      </c>
      <c r="G150" s="567" t="s">
        <v>587</v>
      </c>
      <c r="H150" s="567">
        <v>104160</v>
      </c>
      <c r="I150" s="567">
        <v>4160</v>
      </c>
      <c r="J150" s="567" t="s">
        <v>708</v>
      </c>
      <c r="K150" s="567" t="s">
        <v>709</v>
      </c>
      <c r="L150" s="569">
        <v>44.81</v>
      </c>
      <c r="M150" s="569">
        <v>3</v>
      </c>
      <c r="N150" s="570">
        <v>134.43</v>
      </c>
    </row>
    <row r="151" spans="1:14" ht="14.4" customHeight="1" x14ac:dyDescent="0.3">
      <c r="A151" s="565" t="s">
        <v>436</v>
      </c>
      <c r="B151" s="566" t="s">
        <v>438</v>
      </c>
      <c r="C151" s="567" t="s">
        <v>448</v>
      </c>
      <c r="D151" s="568" t="s">
        <v>449</v>
      </c>
      <c r="E151" s="567" t="s">
        <v>439</v>
      </c>
      <c r="F151" s="568" t="s">
        <v>440</v>
      </c>
      <c r="G151" s="567" t="s">
        <v>587</v>
      </c>
      <c r="H151" s="567">
        <v>104178</v>
      </c>
      <c r="I151" s="567">
        <v>4178</v>
      </c>
      <c r="J151" s="567" t="s">
        <v>710</v>
      </c>
      <c r="K151" s="567" t="s">
        <v>711</v>
      </c>
      <c r="L151" s="569">
        <v>41.199943710091489</v>
      </c>
      <c r="M151" s="569">
        <v>12</v>
      </c>
      <c r="N151" s="570">
        <v>493.95934691583369</v>
      </c>
    </row>
    <row r="152" spans="1:14" ht="14.4" customHeight="1" x14ac:dyDescent="0.3">
      <c r="A152" s="565" t="s">
        <v>436</v>
      </c>
      <c r="B152" s="566" t="s">
        <v>438</v>
      </c>
      <c r="C152" s="567" t="s">
        <v>448</v>
      </c>
      <c r="D152" s="568" t="s">
        <v>449</v>
      </c>
      <c r="E152" s="567" t="s">
        <v>439</v>
      </c>
      <c r="F152" s="568" t="s">
        <v>440</v>
      </c>
      <c r="G152" s="567" t="s">
        <v>587</v>
      </c>
      <c r="H152" s="567">
        <v>104270</v>
      </c>
      <c r="I152" s="567">
        <v>4270</v>
      </c>
      <c r="J152" s="567" t="s">
        <v>712</v>
      </c>
      <c r="K152" s="567" t="s">
        <v>713</v>
      </c>
      <c r="L152" s="569">
        <v>192.17</v>
      </c>
      <c r="M152" s="569">
        <v>1</v>
      </c>
      <c r="N152" s="570">
        <v>192.17</v>
      </c>
    </row>
    <row r="153" spans="1:14" ht="14.4" customHeight="1" x14ac:dyDescent="0.3">
      <c r="A153" s="565" t="s">
        <v>436</v>
      </c>
      <c r="B153" s="566" t="s">
        <v>438</v>
      </c>
      <c r="C153" s="567" t="s">
        <v>448</v>
      </c>
      <c r="D153" s="568" t="s">
        <v>449</v>
      </c>
      <c r="E153" s="567" t="s">
        <v>439</v>
      </c>
      <c r="F153" s="568" t="s">
        <v>440</v>
      </c>
      <c r="G153" s="567" t="s">
        <v>587</v>
      </c>
      <c r="H153" s="567">
        <v>104343</v>
      </c>
      <c r="I153" s="567">
        <v>4343</v>
      </c>
      <c r="J153" s="567" t="s">
        <v>714</v>
      </c>
      <c r="K153" s="567" t="s">
        <v>715</v>
      </c>
      <c r="L153" s="569">
        <v>29.915033079287639</v>
      </c>
      <c r="M153" s="569">
        <v>17</v>
      </c>
      <c r="N153" s="570">
        <v>508.15064450741568</v>
      </c>
    </row>
    <row r="154" spans="1:14" ht="14.4" customHeight="1" x14ac:dyDescent="0.3">
      <c r="A154" s="565" t="s">
        <v>436</v>
      </c>
      <c r="B154" s="566" t="s">
        <v>438</v>
      </c>
      <c r="C154" s="567" t="s">
        <v>448</v>
      </c>
      <c r="D154" s="568" t="s">
        <v>449</v>
      </c>
      <c r="E154" s="567" t="s">
        <v>439</v>
      </c>
      <c r="F154" s="568" t="s">
        <v>440</v>
      </c>
      <c r="G154" s="567" t="s">
        <v>587</v>
      </c>
      <c r="H154" s="567">
        <v>104361</v>
      </c>
      <c r="I154" s="567">
        <v>4361</v>
      </c>
      <c r="J154" s="567" t="s">
        <v>716</v>
      </c>
      <c r="K154" s="567" t="s">
        <v>717</v>
      </c>
      <c r="L154" s="569">
        <v>31.419731574997499</v>
      </c>
      <c r="M154" s="569">
        <v>1</v>
      </c>
      <c r="N154" s="570">
        <v>31.419731574997499</v>
      </c>
    </row>
    <row r="155" spans="1:14" ht="14.4" customHeight="1" x14ac:dyDescent="0.3">
      <c r="A155" s="565" t="s">
        <v>436</v>
      </c>
      <c r="B155" s="566" t="s">
        <v>438</v>
      </c>
      <c r="C155" s="567" t="s">
        <v>448</v>
      </c>
      <c r="D155" s="568" t="s">
        <v>449</v>
      </c>
      <c r="E155" s="567" t="s">
        <v>439</v>
      </c>
      <c r="F155" s="568" t="s">
        <v>440</v>
      </c>
      <c r="G155" s="567" t="s">
        <v>587</v>
      </c>
      <c r="H155" s="567">
        <v>107981</v>
      </c>
      <c r="I155" s="567">
        <v>7981</v>
      </c>
      <c r="J155" s="567" t="s">
        <v>718</v>
      </c>
      <c r="K155" s="567" t="s">
        <v>719</v>
      </c>
      <c r="L155" s="569">
        <v>60.349959188923151</v>
      </c>
      <c r="M155" s="569">
        <v>76</v>
      </c>
      <c r="N155" s="570">
        <v>4586.5966137816858</v>
      </c>
    </row>
    <row r="156" spans="1:14" ht="14.4" customHeight="1" x14ac:dyDescent="0.3">
      <c r="A156" s="565" t="s">
        <v>436</v>
      </c>
      <c r="B156" s="566" t="s">
        <v>438</v>
      </c>
      <c r="C156" s="567" t="s">
        <v>448</v>
      </c>
      <c r="D156" s="568" t="s">
        <v>449</v>
      </c>
      <c r="E156" s="567" t="s">
        <v>439</v>
      </c>
      <c r="F156" s="568" t="s">
        <v>440</v>
      </c>
      <c r="G156" s="567" t="s">
        <v>587</v>
      </c>
      <c r="H156" s="567">
        <v>108499</v>
      </c>
      <c r="I156" s="567">
        <v>8499</v>
      </c>
      <c r="J156" s="567" t="s">
        <v>720</v>
      </c>
      <c r="K156" s="567" t="s">
        <v>721</v>
      </c>
      <c r="L156" s="569">
        <v>117.739814861114</v>
      </c>
      <c r="M156" s="569">
        <v>2</v>
      </c>
      <c r="N156" s="570">
        <v>235.479629722228</v>
      </c>
    </row>
    <row r="157" spans="1:14" ht="14.4" customHeight="1" x14ac:dyDescent="0.3">
      <c r="A157" s="565" t="s">
        <v>436</v>
      </c>
      <c r="B157" s="566" t="s">
        <v>438</v>
      </c>
      <c r="C157" s="567" t="s">
        <v>448</v>
      </c>
      <c r="D157" s="568" t="s">
        <v>449</v>
      </c>
      <c r="E157" s="567" t="s">
        <v>439</v>
      </c>
      <c r="F157" s="568" t="s">
        <v>440</v>
      </c>
      <c r="G157" s="567" t="s">
        <v>587</v>
      </c>
      <c r="H157" s="567">
        <v>109139</v>
      </c>
      <c r="I157" s="567">
        <v>9139</v>
      </c>
      <c r="J157" s="567" t="s">
        <v>722</v>
      </c>
      <c r="K157" s="567" t="s">
        <v>723</v>
      </c>
      <c r="L157" s="569">
        <v>706.99860386462899</v>
      </c>
      <c r="M157" s="569">
        <v>1</v>
      </c>
      <c r="N157" s="570">
        <v>706.99860386462899</v>
      </c>
    </row>
    <row r="158" spans="1:14" ht="14.4" customHeight="1" x14ac:dyDescent="0.3">
      <c r="A158" s="565" t="s">
        <v>436</v>
      </c>
      <c r="B158" s="566" t="s">
        <v>438</v>
      </c>
      <c r="C158" s="567" t="s">
        <v>448</v>
      </c>
      <c r="D158" s="568" t="s">
        <v>449</v>
      </c>
      <c r="E158" s="567" t="s">
        <v>439</v>
      </c>
      <c r="F158" s="568" t="s">
        <v>440</v>
      </c>
      <c r="G158" s="567" t="s">
        <v>587</v>
      </c>
      <c r="H158" s="567">
        <v>109159</v>
      </c>
      <c r="I158" s="567">
        <v>9159</v>
      </c>
      <c r="J158" s="567" t="s">
        <v>724</v>
      </c>
      <c r="K158" s="567" t="s">
        <v>725</v>
      </c>
      <c r="L158" s="569">
        <v>113.668661565607</v>
      </c>
      <c r="M158" s="569">
        <v>8</v>
      </c>
      <c r="N158" s="570">
        <v>909.35213589510602</v>
      </c>
    </row>
    <row r="159" spans="1:14" ht="14.4" customHeight="1" x14ac:dyDescent="0.3">
      <c r="A159" s="565" t="s">
        <v>436</v>
      </c>
      <c r="B159" s="566" t="s">
        <v>438</v>
      </c>
      <c r="C159" s="567" t="s">
        <v>448</v>
      </c>
      <c r="D159" s="568" t="s">
        <v>449</v>
      </c>
      <c r="E159" s="567" t="s">
        <v>439</v>
      </c>
      <c r="F159" s="568" t="s">
        <v>440</v>
      </c>
      <c r="G159" s="567" t="s">
        <v>587</v>
      </c>
      <c r="H159" s="567">
        <v>109305</v>
      </c>
      <c r="I159" s="567">
        <v>9305</v>
      </c>
      <c r="J159" s="567" t="s">
        <v>726</v>
      </c>
      <c r="K159" s="567" t="s">
        <v>727</v>
      </c>
      <c r="L159" s="569">
        <v>74.569999999999993</v>
      </c>
      <c r="M159" s="569">
        <v>1</v>
      </c>
      <c r="N159" s="570">
        <v>74.569999999999993</v>
      </c>
    </row>
    <row r="160" spans="1:14" ht="14.4" customHeight="1" x14ac:dyDescent="0.3">
      <c r="A160" s="565" t="s">
        <v>436</v>
      </c>
      <c r="B160" s="566" t="s">
        <v>438</v>
      </c>
      <c r="C160" s="567" t="s">
        <v>448</v>
      </c>
      <c r="D160" s="568" t="s">
        <v>449</v>
      </c>
      <c r="E160" s="567" t="s">
        <v>439</v>
      </c>
      <c r="F160" s="568" t="s">
        <v>440</v>
      </c>
      <c r="G160" s="567" t="s">
        <v>587</v>
      </c>
      <c r="H160" s="567">
        <v>109413</v>
      </c>
      <c r="I160" s="567">
        <v>9413</v>
      </c>
      <c r="J160" s="567" t="s">
        <v>728</v>
      </c>
      <c r="K160" s="567" t="s">
        <v>729</v>
      </c>
      <c r="L160" s="569">
        <v>51.050022297308601</v>
      </c>
      <c r="M160" s="569">
        <v>3</v>
      </c>
      <c r="N160" s="570">
        <v>153.1500668919258</v>
      </c>
    </row>
    <row r="161" spans="1:14" ht="14.4" customHeight="1" x14ac:dyDescent="0.3">
      <c r="A161" s="565" t="s">
        <v>436</v>
      </c>
      <c r="B161" s="566" t="s">
        <v>438</v>
      </c>
      <c r="C161" s="567" t="s">
        <v>448</v>
      </c>
      <c r="D161" s="568" t="s">
        <v>449</v>
      </c>
      <c r="E161" s="567" t="s">
        <v>439</v>
      </c>
      <c r="F161" s="568" t="s">
        <v>440</v>
      </c>
      <c r="G161" s="567" t="s">
        <v>587</v>
      </c>
      <c r="H161" s="567">
        <v>109414</v>
      </c>
      <c r="I161" s="567">
        <v>9414</v>
      </c>
      <c r="J161" s="567" t="s">
        <v>728</v>
      </c>
      <c r="K161" s="567" t="s">
        <v>730</v>
      </c>
      <c r="L161" s="569">
        <v>57.061912549707856</v>
      </c>
      <c r="M161" s="569">
        <v>47</v>
      </c>
      <c r="N161" s="570">
        <v>2682.3302939547839</v>
      </c>
    </row>
    <row r="162" spans="1:14" ht="14.4" customHeight="1" x14ac:dyDescent="0.3">
      <c r="A162" s="565" t="s">
        <v>436</v>
      </c>
      <c r="B162" s="566" t="s">
        <v>438</v>
      </c>
      <c r="C162" s="567" t="s">
        <v>448</v>
      </c>
      <c r="D162" s="568" t="s">
        <v>449</v>
      </c>
      <c r="E162" s="567" t="s">
        <v>439</v>
      </c>
      <c r="F162" s="568" t="s">
        <v>440</v>
      </c>
      <c r="G162" s="567" t="s">
        <v>587</v>
      </c>
      <c r="H162" s="567">
        <v>109844</v>
      </c>
      <c r="I162" s="567">
        <v>9844</v>
      </c>
      <c r="J162" s="567" t="s">
        <v>731</v>
      </c>
      <c r="K162" s="567" t="s">
        <v>732</v>
      </c>
      <c r="L162" s="569">
        <v>77.110203679042598</v>
      </c>
      <c r="M162" s="569">
        <v>2</v>
      </c>
      <c r="N162" s="570">
        <v>154.2204073580852</v>
      </c>
    </row>
    <row r="163" spans="1:14" ht="14.4" customHeight="1" x14ac:dyDescent="0.3">
      <c r="A163" s="565" t="s">
        <v>436</v>
      </c>
      <c r="B163" s="566" t="s">
        <v>438</v>
      </c>
      <c r="C163" s="567" t="s">
        <v>448</v>
      </c>
      <c r="D163" s="568" t="s">
        <v>449</v>
      </c>
      <c r="E163" s="567" t="s">
        <v>439</v>
      </c>
      <c r="F163" s="568" t="s">
        <v>440</v>
      </c>
      <c r="G163" s="567" t="s">
        <v>587</v>
      </c>
      <c r="H163" s="567">
        <v>110151</v>
      </c>
      <c r="I163" s="567">
        <v>10151</v>
      </c>
      <c r="J163" s="567" t="s">
        <v>733</v>
      </c>
      <c r="K163" s="567" t="s">
        <v>734</v>
      </c>
      <c r="L163" s="569">
        <v>63.779066379413116</v>
      </c>
      <c r="M163" s="569">
        <v>31</v>
      </c>
      <c r="N163" s="570">
        <v>1949.9696472055527</v>
      </c>
    </row>
    <row r="164" spans="1:14" ht="14.4" customHeight="1" x14ac:dyDescent="0.3">
      <c r="A164" s="565" t="s">
        <v>436</v>
      </c>
      <c r="B164" s="566" t="s">
        <v>438</v>
      </c>
      <c r="C164" s="567" t="s">
        <v>448</v>
      </c>
      <c r="D164" s="568" t="s">
        <v>449</v>
      </c>
      <c r="E164" s="567" t="s">
        <v>439</v>
      </c>
      <c r="F164" s="568" t="s">
        <v>440</v>
      </c>
      <c r="G164" s="567" t="s">
        <v>587</v>
      </c>
      <c r="H164" s="567">
        <v>110502</v>
      </c>
      <c r="I164" s="567">
        <v>10502</v>
      </c>
      <c r="J164" s="567" t="s">
        <v>735</v>
      </c>
      <c r="K164" s="567" t="s">
        <v>736</v>
      </c>
      <c r="L164" s="569">
        <v>100.24926522538995</v>
      </c>
      <c r="M164" s="569">
        <v>50</v>
      </c>
      <c r="N164" s="570">
        <v>5019.6097951997981</v>
      </c>
    </row>
    <row r="165" spans="1:14" ht="14.4" customHeight="1" x14ac:dyDescent="0.3">
      <c r="A165" s="565" t="s">
        <v>436</v>
      </c>
      <c r="B165" s="566" t="s">
        <v>438</v>
      </c>
      <c r="C165" s="567" t="s">
        <v>448</v>
      </c>
      <c r="D165" s="568" t="s">
        <v>449</v>
      </c>
      <c r="E165" s="567" t="s">
        <v>439</v>
      </c>
      <c r="F165" s="568" t="s">
        <v>440</v>
      </c>
      <c r="G165" s="567" t="s">
        <v>587</v>
      </c>
      <c r="H165" s="567">
        <v>110555</v>
      </c>
      <c r="I165" s="567">
        <v>10555</v>
      </c>
      <c r="J165" s="567" t="s">
        <v>737</v>
      </c>
      <c r="K165" s="567" t="s">
        <v>738</v>
      </c>
      <c r="L165" s="569">
        <v>274.96968760674815</v>
      </c>
      <c r="M165" s="569">
        <v>14</v>
      </c>
      <c r="N165" s="570">
        <v>3849.583316370386</v>
      </c>
    </row>
    <row r="166" spans="1:14" ht="14.4" customHeight="1" x14ac:dyDescent="0.3">
      <c r="A166" s="565" t="s">
        <v>436</v>
      </c>
      <c r="B166" s="566" t="s">
        <v>438</v>
      </c>
      <c r="C166" s="567" t="s">
        <v>448</v>
      </c>
      <c r="D166" s="568" t="s">
        <v>449</v>
      </c>
      <c r="E166" s="567" t="s">
        <v>439</v>
      </c>
      <c r="F166" s="568" t="s">
        <v>440</v>
      </c>
      <c r="G166" s="567" t="s">
        <v>587</v>
      </c>
      <c r="H166" s="567">
        <v>111062</v>
      </c>
      <c r="I166" s="567">
        <v>11062</v>
      </c>
      <c r="J166" s="567" t="s">
        <v>739</v>
      </c>
      <c r="K166" s="567" t="s">
        <v>740</v>
      </c>
      <c r="L166" s="569">
        <v>498.49</v>
      </c>
      <c r="M166" s="569">
        <v>2</v>
      </c>
      <c r="N166" s="570">
        <v>996.98</v>
      </c>
    </row>
    <row r="167" spans="1:14" ht="14.4" customHeight="1" x14ac:dyDescent="0.3">
      <c r="A167" s="565" t="s">
        <v>436</v>
      </c>
      <c r="B167" s="566" t="s">
        <v>438</v>
      </c>
      <c r="C167" s="567" t="s">
        <v>448</v>
      </c>
      <c r="D167" s="568" t="s">
        <v>449</v>
      </c>
      <c r="E167" s="567" t="s">
        <v>439</v>
      </c>
      <c r="F167" s="568" t="s">
        <v>440</v>
      </c>
      <c r="G167" s="567" t="s">
        <v>587</v>
      </c>
      <c r="H167" s="567">
        <v>111084</v>
      </c>
      <c r="I167" s="567">
        <v>11084</v>
      </c>
      <c r="J167" s="567" t="s">
        <v>741</v>
      </c>
      <c r="K167" s="567" t="s">
        <v>742</v>
      </c>
      <c r="L167" s="569">
        <v>270.77325600674601</v>
      </c>
      <c r="M167" s="569">
        <v>1</v>
      </c>
      <c r="N167" s="570">
        <v>270.77325600674601</v>
      </c>
    </row>
    <row r="168" spans="1:14" ht="14.4" customHeight="1" x14ac:dyDescent="0.3">
      <c r="A168" s="565" t="s">
        <v>436</v>
      </c>
      <c r="B168" s="566" t="s">
        <v>438</v>
      </c>
      <c r="C168" s="567" t="s">
        <v>448</v>
      </c>
      <c r="D168" s="568" t="s">
        <v>449</v>
      </c>
      <c r="E168" s="567" t="s">
        <v>439</v>
      </c>
      <c r="F168" s="568" t="s">
        <v>440</v>
      </c>
      <c r="G168" s="567" t="s">
        <v>587</v>
      </c>
      <c r="H168" s="567">
        <v>111106</v>
      </c>
      <c r="I168" s="567">
        <v>11106</v>
      </c>
      <c r="J168" s="567" t="s">
        <v>743</v>
      </c>
      <c r="K168" s="567" t="s">
        <v>744</v>
      </c>
      <c r="L168" s="569">
        <v>640.11</v>
      </c>
      <c r="M168" s="569">
        <v>1</v>
      </c>
      <c r="N168" s="570">
        <v>640.11</v>
      </c>
    </row>
    <row r="169" spans="1:14" ht="14.4" customHeight="1" x14ac:dyDescent="0.3">
      <c r="A169" s="565" t="s">
        <v>436</v>
      </c>
      <c r="B169" s="566" t="s">
        <v>438</v>
      </c>
      <c r="C169" s="567" t="s">
        <v>448</v>
      </c>
      <c r="D169" s="568" t="s">
        <v>449</v>
      </c>
      <c r="E169" s="567" t="s">
        <v>439</v>
      </c>
      <c r="F169" s="568" t="s">
        <v>440</v>
      </c>
      <c r="G169" s="567" t="s">
        <v>587</v>
      </c>
      <c r="H169" s="567">
        <v>111242</v>
      </c>
      <c r="I169" s="567">
        <v>11242</v>
      </c>
      <c r="J169" s="567" t="s">
        <v>745</v>
      </c>
      <c r="K169" s="567" t="s">
        <v>746</v>
      </c>
      <c r="L169" s="569">
        <v>120.114690490556</v>
      </c>
      <c r="M169" s="569">
        <v>6</v>
      </c>
      <c r="N169" s="570">
        <v>722.01658137417007</v>
      </c>
    </row>
    <row r="170" spans="1:14" ht="14.4" customHeight="1" x14ac:dyDescent="0.3">
      <c r="A170" s="565" t="s">
        <v>436</v>
      </c>
      <c r="B170" s="566" t="s">
        <v>438</v>
      </c>
      <c r="C170" s="567" t="s">
        <v>448</v>
      </c>
      <c r="D170" s="568" t="s">
        <v>449</v>
      </c>
      <c r="E170" s="567" t="s">
        <v>439</v>
      </c>
      <c r="F170" s="568" t="s">
        <v>440</v>
      </c>
      <c r="G170" s="567" t="s">
        <v>587</v>
      </c>
      <c r="H170" s="567">
        <v>111243</v>
      </c>
      <c r="I170" s="567">
        <v>11243</v>
      </c>
      <c r="J170" s="567" t="s">
        <v>745</v>
      </c>
      <c r="K170" s="567" t="s">
        <v>747</v>
      </c>
      <c r="L170" s="569">
        <v>191.5</v>
      </c>
      <c r="M170" s="569">
        <v>1</v>
      </c>
      <c r="N170" s="570">
        <v>191.5</v>
      </c>
    </row>
    <row r="171" spans="1:14" ht="14.4" customHeight="1" x14ac:dyDescent="0.3">
      <c r="A171" s="565" t="s">
        <v>436</v>
      </c>
      <c r="B171" s="566" t="s">
        <v>438</v>
      </c>
      <c r="C171" s="567" t="s">
        <v>448</v>
      </c>
      <c r="D171" s="568" t="s">
        <v>449</v>
      </c>
      <c r="E171" s="567" t="s">
        <v>439</v>
      </c>
      <c r="F171" s="568" t="s">
        <v>440</v>
      </c>
      <c r="G171" s="567" t="s">
        <v>587</v>
      </c>
      <c r="H171" s="567">
        <v>111337</v>
      </c>
      <c r="I171" s="567">
        <v>11337</v>
      </c>
      <c r="J171" s="567" t="s">
        <v>748</v>
      </c>
      <c r="K171" s="567" t="s">
        <v>749</v>
      </c>
      <c r="L171" s="569">
        <v>79.42</v>
      </c>
      <c r="M171" s="569">
        <v>2</v>
      </c>
      <c r="N171" s="570">
        <v>158.84</v>
      </c>
    </row>
    <row r="172" spans="1:14" ht="14.4" customHeight="1" x14ac:dyDescent="0.3">
      <c r="A172" s="565" t="s">
        <v>436</v>
      </c>
      <c r="B172" s="566" t="s">
        <v>438</v>
      </c>
      <c r="C172" s="567" t="s">
        <v>448</v>
      </c>
      <c r="D172" s="568" t="s">
        <v>449</v>
      </c>
      <c r="E172" s="567" t="s">
        <v>439</v>
      </c>
      <c r="F172" s="568" t="s">
        <v>440</v>
      </c>
      <c r="G172" s="567" t="s">
        <v>587</v>
      </c>
      <c r="H172" s="567">
        <v>111671</v>
      </c>
      <c r="I172" s="567">
        <v>11671</v>
      </c>
      <c r="J172" s="567" t="s">
        <v>750</v>
      </c>
      <c r="K172" s="567" t="s">
        <v>751</v>
      </c>
      <c r="L172" s="569">
        <v>276.35534251051456</v>
      </c>
      <c r="M172" s="569">
        <v>106</v>
      </c>
      <c r="N172" s="570">
        <v>29179.193831907447</v>
      </c>
    </row>
    <row r="173" spans="1:14" ht="14.4" customHeight="1" x14ac:dyDescent="0.3">
      <c r="A173" s="565" t="s">
        <v>436</v>
      </c>
      <c r="B173" s="566" t="s">
        <v>438</v>
      </c>
      <c r="C173" s="567" t="s">
        <v>448</v>
      </c>
      <c r="D173" s="568" t="s">
        <v>449</v>
      </c>
      <c r="E173" s="567" t="s">
        <v>439</v>
      </c>
      <c r="F173" s="568" t="s">
        <v>440</v>
      </c>
      <c r="G173" s="567" t="s">
        <v>587</v>
      </c>
      <c r="H173" s="567">
        <v>112023</v>
      </c>
      <c r="I173" s="567">
        <v>12023</v>
      </c>
      <c r="J173" s="567" t="s">
        <v>752</v>
      </c>
      <c r="K173" s="567" t="s">
        <v>753</v>
      </c>
      <c r="L173" s="569">
        <v>36.658799999999999</v>
      </c>
      <c r="M173" s="569">
        <v>26</v>
      </c>
      <c r="N173" s="570">
        <v>953.08500000000004</v>
      </c>
    </row>
    <row r="174" spans="1:14" ht="14.4" customHeight="1" x14ac:dyDescent="0.3">
      <c r="A174" s="565" t="s">
        <v>436</v>
      </c>
      <c r="B174" s="566" t="s">
        <v>438</v>
      </c>
      <c r="C174" s="567" t="s">
        <v>448</v>
      </c>
      <c r="D174" s="568" t="s">
        <v>449</v>
      </c>
      <c r="E174" s="567" t="s">
        <v>439</v>
      </c>
      <c r="F174" s="568" t="s">
        <v>440</v>
      </c>
      <c r="G174" s="567" t="s">
        <v>587</v>
      </c>
      <c r="H174" s="567">
        <v>112755</v>
      </c>
      <c r="I174" s="567">
        <v>12755</v>
      </c>
      <c r="J174" s="567" t="s">
        <v>754</v>
      </c>
      <c r="K174" s="567" t="s">
        <v>755</v>
      </c>
      <c r="L174" s="569">
        <v>82.349997394086799</v>
      </c>
      <c r="M174" s="569">
        <v>1</v>
      </c>
      <c r="N174" s="570">
        <v>82.349997394086799</v>
      </c>
    </row>
    <row r="175" spans="1:14" ht="14.4" customHeight="1" x14ac:dyDescent="0.3">
      <c r="A175" s="565" t="s">
        <v>436</v>
      </c>
      <c r="B175" s="566" t="s">
        <v>438</v>
      </c>
      <c r="C175" s="567" t="s">
        <v>448</v>
      </c>
      <c r="D175" s="568" t="s">
        <v>449</v>
      </c>
      <c r="E175" s="567" t="s">
        <v>439</v>
      </c>
      <c r="F175" s="568" t="s">
        <v>440</v>
      </c>
      <c r="G175" s="567" t="s">
        <v>587</v>
      </c>
      <c r="H175" s="567">
        <v>112770</v>
      </c>
      <c r="I175" s="567">
        <v>12770</v>
      </c>
      <c r="J175" s="567" t="s">
        <v>756</v>
      </c>
      <c r="K175" s="567" t="s">
        <v>757</v>
      </c>
      <c r="L175" s="569">
        <v>151.33333333333334</v>
      </c>
      <c r="M175" s="569">
        <v>5</v>
      </c>
      <c r="N175" s="570">
        <v>756.86</v>
      </c>
    </row>
    <row r="176" spans="1:14" ht="14.4" customHeight="1" x14ac:dyDescent="0.3">
      <c r="A176" s="565" t="s">
        <v>436</v>
      </c>
      <c r="B176" s="566" t="s">
        <v>438</v>
      </c>
      <c r="C176" s="567" t="s">
        <v>448</v>
      </c>
      <c r="D176" s="568" t="s">
        <v>449</v>
      </c>
      <c r="E176" s="567" t="s">
        <v>439</v>
      </c>
      <c r="F176" s="568" t="s">
        <v>440</v>
      </c>
      <c r="G176" s="567" t="s">
        <v>587</v>
      </c>
      <c r="H176" s="567">
        <v>113491</v>
      </c>
      <c r="I176" s="567">
        <v>13491</v>
      </c>
      <c r="J176" s="567" t="s">
        <v>758</v>
      </c>
      <c r="K176" s="567" t="s">
        <v>759</v>
      </c>
      <c r="L176" s="569">
        <v>222.65</v>
      </c>
      <c r="M176" s="569">
        <v>1</v>
      </c>
      <c r="N176" s="570">
        <v>222.65</v>
      </c>
    </row>
    <row r="177" spans="1:14" ht="14.4" customHeight="1" x14ac:dyDescent="0.3">
      <c r="A177" s="565" t="s">
        <v>436</v>
      </c>
      <c r="B177" s="566" t="s">
        <v>438</v>
      </c>
      <c r="C177" s="567" t="s">
        <v>448</v>
      </c>
      <c r="D177" s="568" t="s">
        <v>449</v>
      </c>
      <c r="E177" s="567" t="s">
        <v>439</v>
      </c>
      <c r="F177" s="568" t="s">
        <v>440</v>
      </c>
      <c r="G177" s="567" t="s">
        <v>587</v>
      </c>
      <c r="H177" s="567">
        <v>113705</v>
      </c>
      <c r="I177" s="567">
        <v>13705</v>
      </c>
      <c r="J177" s="567" t="s">
        <v>760</v>
      </c>
      <c r="K177" s="567" t="s">
        <v>761</v>
      </c>
      <c r="L177" s="569">
        <v>802.23</v>
      </c>
      <c r="M177" s="569">
        <v>1</v>
      </c>
      <c r="N177" s="570">
        <v>802.23</v>
      </c>
    </row>
    <row r="178" spans="1:14" ht="14.4" customHeight="1" x14ac:dyDescent="0.3">
      <c r="A178" s="565" t="s">
        <v>436</v>
      </c>
      <c r="B178" s="566" t="s">
        <v>438</v>
      </c>
      <c r="C178" s="567" t="s">
        <v>448</v>
      </c>
      <c r="D178" s="568" t="s">
        <v>449</v>
      </c>
      <c r="E178" s="567" t="s">
        <v>439</v>
      </c>
      <c r="F178" s="568" t="s">
        <v>440</v>
      </c>
      <c r="G178" s="567" t="s">
        <v>587</v>
      </c>
      <c r="H178" s="567">
        <v>113808</v>
      </c>
      <c r="I178" s="567">
        <v>13808</v>
      </c>
      <c r="J178" s="567" t="s">
        <v>762</v>
      </c>
      <c r="K178" s="567" t="s">
        <v>763</v>
      </c>
      <c r="L178" s="569">
        <v>600.33845924793764</v>
      </c>
      <c r="M178" s="569">
        <v>6</v>
      </c>
      <c r="N178" s="570">
        <v>3602.0307554876258</v>
      </c>
    </row>
    <row r="179" spans="1:14" ht="14.4" customHeight="1" x14ac:dyDescent="0.3">
      <c r="A179" s="565" t="s">
        <v>436</v>
      </c>
      <c r="B179" s="566" t="s">
        <v>438</v>
      </c>
      <c r="C179" s="567" t="s">
        <v>448</v>
      </c>
      <c r="D179" s="568" t="s">
        <v>449</v>
      </c>
      <c r="E179" s="567" t="s">
        <v>439</v>
      </c>
      <c r="F179" s="568" t="s">
        <v>440</v>
      </c>
      <c r="G179" s="567" t="s">
        <v>587</v>
      </c>
      <c r="H179" s="567">
        <v>114075</v>
      </c>
      <c r="I179" s="567">
        <v>14075</v>
      </c>
      <c r="J179" s="567" t="s">
        <v>764</v>
      </c>
      <c r="K179" s="567" t="s">
        <v>765</v>
      </c>
      <c r="L179" s="569">
        <v>295.00028944527838</v>
      </c>
      <c r="M179" s="569">
        <v>46</v>
      </c>
      <c r="N179" s="570">
        <v>13594.115057648345</v>
      </c>
    </row>
    <row r="180" spans="1:14" ht="14.4" customHeight="1" x14ac:dyDescent="0.3">
      <c r="A180" s="565" t="s">
        <v>436</v>
      </c>
      <c r="B180" s="566" t="s">
        <v>438</v>
      </c>
      <c r="C180" s="567" t="s">
        <v>448</v>
      </c>
      <c r="D180" s="568" t="s">
        <v>449</v>
      </c>
      <c r="E180" s="567" t="s">
        <v>439</v>
      </c>
      <c r="F180" s="568" t="s">
        <v>440</v>
      </c>
      <c r="G180" s="567" t="s">
        <v>587</v>
      </c>
      <c r="H180" s="567">
        <v>114398</v>
      </c>
      <c r="I180" s="567">
        <v>14398</v>
      </c>
      <c r="J180" s="567" t="s">
        <v>766</v>
      </c>
      <c r="K180" s="567" t="s">
        <v>767</v>
      </c>
      <c r="L180" s="569">
        <v>220.92231986477302</v>
      </c>
      <c r="M180" s="569">
        <v>3</v>
      </c>
      <c r="N180" s="570">
        <v>662.76695959431902</v>
      </c>
    </row>
    <row r="181" spans="1:14" ht="14.4" customHeight="1" x14ac:dyDescent="0.3">
      <c r="A181" s="565" t="s">
        <v>436</v>
      </c>
      <c r="B181" s="566" t="s">
        <v>438</v>
      </c>
      <c r="C181" s="567" t="s">
        <v>448</v>
      </c>
      <c r="D181" s="568" t="s">
        <v>449</v>
      </c>
      <c r="E181" s="567" t="s">
        <v>439</v>
      </c>
      <c r="F181" s="568" t="s">
        <v>440</v>
      </c>
      <c r="G181" s="567" t="s">
        <v>587</v>
      </c>
      <c r="H181" s="567">
        <v>114808</v>
      </c>
      <c r="I181" s="567">
        <v>14808</v>
      </c>
      <c r="J181" s="567" t="s">
        <v>768</v>
      </c>
      <c r="K181" s="567" t="s">
        <v>769</v>
      </c>
      <c r="L181" s="569">
        <v>371.58000000000004</v>
      </c>
      <c r="M181" s="569">
        <v>2</v>
      </c>
      <c r="N181" s="570">
        <v>743.16000000000008</v>
      </c>
    </row>
    <row r="182" spans="1:14" ht="14.4" customHeight="1" x14ac:dyDescent="0.3">
      <c r="A182" s="565" t="s">
        <v>436</v>
      </c>
      <c r="B182" s="566" t="s">
        <v>438</v>
      </c>
      <c r="C182" s="567" t="s">
        <v>448</v>
      </c>
      <c r="D182" s="568" t="s">
        <v>449</v>
      </c>
      <c r="E182" s="567" t="s">
        <v>439</v>
      </c>
      <c r="F182" s="568" t="s">
        <v>440</v>
      </c>
      <c r="G182" s="567" t="s">
        <v>587</v>
      </c>
      <c r="H182" s="567">
        <v>114811</v>
      </c>
      <c r="I182" s="567">
        <v>14811</v>
      </c>
      <c r="J182" s="567" t="s">
        <v>770</v>
      </c>
      <c r="K182" s="567" t="s">
        <v>771</v>
      </c>
      <c r="L182" s="569">
        <v>364.12006043479295</v>
      </c>
      <c r="M182" s="569">
        <v>26</v>
      </c>
      <c r="N182" s="570">
        <v>9466.424221326326</v>
      </c>
    </row>
    <row r="183" spans="1:14" ht="14.4" customHeight="1" x14ac:dyDescent="0.3">
      <c r="A183" s="565" t="s">
        <v>436</v>
      </c>
      <c r="B183" s="566" t="s">
        <v>438</v>
      </c>
      <c r="C183" s="567" t="s">
        <v>448</v>
      </c>
      <c r="D183" s="568" t="s">
        <v>449</v>
      </c>
      <c r="E183" s="567" t="s">
        <v>439</v>
      </c>
      <c r="F183" s="568" t="s">
        <v>440</v>
      </c>
      <c r="G183" s="567" t="s">
        <v>587</v>
      </c>
      <c r="H183" s="567">
        <v>114926</v>
      </c>
      <c r="I183" s="567">
        <v>14926</v>
      </c>
      <c r="J183" s="567" t="s">
        <v>772</v>
      </c>
      <c r="K183" s="567" t="s">
        <v>773</v>
      </c>
      <c r="L183" s="569">
        <v>83.336414479377467</v>
      </c>
      <c r="M183" s="569">
        <v>3</v>
      </c>
      <c r="N183" s="570">
        <v>250.00924343813239</v>
      </c>
    </row>
    <row r="184" spans="1:14" ht="14.4" customHeight="1" x14ac:dyDescent="0.3">
      <c r="A184" s="565" t="s">
        <v>436</v>
      </c>
      <c r="B184" s="566" t="s">
        <v>438</v>
      </c>
      <c r="C184" s="567" t="s">
        <v>448</v>
      </c>
      <c r="D184" s="568" t="s">
        <v>449</v>
      </c>
      <c r="E184" s="567" t="s">
        <v>439</v>
      </c>
      <c r="F184" s="568" t="s">
        <v>440</v>
      </c>
      <c r="G184" s="567" t="s">
        <v>587</v>
      </c>
      <c r="H184" s="567">
        <v>114937</v>
      </c>
      <c r="I184" s="567">
        <v>14937</v>
      </c>
      <c r="J184" s="567" t="s">
        <v>774</v>
      </c>
      <c r="K184" s="567" t="s">
        <v>775</v>
      </c>
      <c r="L184" s="569">
        <v>116.17</v>
      </c>
      <c r="M184" s="569">
        <v>1</v>
      </c>
      <c r="N184" s="570">
        <v>116.17</v>
      </c>
    </row>
    <row r="185" spans="1:14" ht="14.4" customHeight="1" x14ac:dyDescent="0.3">
      <c r="A185" s="565" t="s">
        <v>436</v>
      </c>
      <c r="B185" s="566" t="s">
        <v>438</v>
      </c>
      <c r="C185" s="567" t="s">
        <v>448</v>
      </c>
      <c r="D185" s="568" t="s">
        <v>449</v>
      </c>
      <c r="E185" s="567" t="s">
        <v>439</v>
      </c>
      <c r="F185" s="568" t="s">
        <v>440</v>
      </c>
      <c r="G185" s="567" t="s">
        <v>587</v>
      </c>
      <c r="H185" s="567">
        <v>115373</v>
      </c>
      <c r="I185" s="567">
        <v>15373</v>
      </c>
      <c r="J185" s="567" t="s">
        <v>776</v>
      </c>
      <c r="K185" s="567" t="s">
        <v>777</v>
      </c>
      <c r="L185" s="569">
        <v>111.73018696187327</v>
      </c>
      <c r="M185" s="569">
        <v>11</v>
      </c>
      <c r="N185" s="570">
        <v>1217.8728044280992</v>
      </c>
    </row>
    <row r="186" spans="1:14" ht="14.4" customHeight="1" x14ac:dyDescent="0.3">
      <c r="A186" s="565" t="s">
        <v>436</v>
      </c>
      <c r="B186" s="566" t="s">
        <v>438</v>
      </c>
      <c r="C186" s="567" t="s">
        <v>448</v>
      </c>
      <c r="D186" s="568" t="s">
        <v>449</v>
      </c>
      <c r="E186" s="567" t="s">
        <v>439</v>
      </c>
      <c r="F186" s="568" t="s">
        <v>440</v>
      </c>
      <c r="G186" s="567" t="s">
        <v>587</v>
      </c>
      <c r="H186" s="567">
        <v>115390</v>
      </c>
      <c r="I186" s="567">
        <v>15390</v>
      </c>
      <c r="J186" s="567" t="s">
        <v>778</v>
      </c>
      <c r="K186" s="567" t="s">
        <v>779</v>
      </c>
      <c r="L186" s="569">
        <v>122.980161799504</v>
      </c>
      <c r="M186" s="569">
        <v>2</v>
      </c>
      <c r="N186" s="570">
        <v>245.96032359900801</v>
      </c>
    </row>
    <row r="187" spans="1:14" ht="14.4" customHeight="1" x14ac:dyDescent="0.3">
      <c r="A187" s="565" t="s">
        <v>436</v>
      </c>
      <c r="B187" s="566" t="s">
        <v>438</v>
      </c>
      <c r="C187" s="567" t="s">
        <v>448</v>
      </c>
      <c r="D187" s="568" t="s">
        <v>449</v>
      </c>
      <c r="E187" s="567" t="s">
        <v>439</v>
      </c>
      <c r="F187" s="568" t="s">
        <v>440</v>
      </c>
      <c r="G187" s="567" t="s">
        <v>587</v>
      </c>
      <c r="H187" s="567">
        <v>115520</v>
      </c>
      <c r="I187" s="567">
        <v>15520</v>
      </c>
      <c r="J187" s="567" t="s">
        <v>778</v>
      </c>
      <c r="K187" s="567" t="s">
        <v>780</v>
      </c>
      <c r="L187" s="569">
        <v>96.8598277549345</v>
      </c>
      <c r="M187" s="569">
        <v>1</v>
      </c>
      <c r="N187" s="570">
        <v>96.8598277549345</v>
      </c>
    </row>
    <row r="188" spans="1:14" ht="14.4" customHeight="1" x14ac:dyDescent="0.3">
      <c r="A188" s="565" t="s">
        <v>436</v>
      </c>
      <c r="B188" s="566" t="s">
        <v>438</v>
      </c>
      <c r="C188" s="567" t="s">
        <v>448</v>
      </c>
      <c r="D188" s="568" t="s">
        <v>449</v>
      </c>
      <c r="E188" s="567" t="s">
        <v>439</v>
      </c>
      <c r="F188" s="568" t="s">
        <v>440</v>
      </c>
      <c r="G188" s="567" t="s">
        <v>587</v>
      </c>
      <c r="H188" s="567">
        <v>116055</v>
      </c>
      <c r="I188" s="567">
        <v>16055</v>
      </c>
      <c r="J188" s="567" t="s">
        <v>781</v>
      </c>
      <c r="K188" s="567" t="s">
        <v>782</v>
      </c>
      <c r="L188" s="569">
        <v>152.06</v>
      </c>
      <c r="M188" s="569">
        <v>3</v>
      </c>
      <c r="N188" s="570">
        <v>432.75</v>
      </c>
    </row>
    <row r="189" spans="1:14" ht="14.4" customHeight="1" x14ac:dyDescent="0.3">
      <c r="A189" s="565" t="s">
        <v>436</v>
      </c>
      <c r="B189" s="566" t="s">
        <v>438</v>
      </c>
      <c r="C189" s="567" t="s">
        <v>448</v>
      </c>
      <c r="D189" s="568" t="s">
        <v>449</v>
      </c>
      <c r="E189" s="567" t="s">
        <v>439</v>
      </c>
      <c r="F189" s="568" t="s">
        <v>440</v>
      </c>
      <c r="G189" s="567" t="s">
        <v>587</v>
      </c>
      <c r="H189" s="567">
        <v>116444</v>
      </c>
      <c r="I189" s="567">
        <v>16444</v>
      </c>
      <c r="J189" s="567" t="s">
        <v>783</v>
      </c>
      <c r="K189" s="567" t="s">
        <v>784</v>
      </c>
      <c r="L189" s="569">
        <v>141.94499880704251</v>
      </c>
      <c r="M189" s="569">
        <v>3</v>
      </c>
      <c r="N189" s="570">
        <v>435.97999761408499</v>
      </c>
    </row>
    <row r="190" spans="1:14" ht="14.4" customHeight="1" x14ac:dyDescent="0.3">
      <c r="A190" s="565" t="s">
        <v>436</v>
      </c>
      <c r="B190" s="566" t="s">
        <v>438</v>
      </c>
      <c r="C190" s="567" t="s">
        <v>448</v>
      </c>
      <c r="D190" s="568" t="s">
        <v>449</v>
      </c>
      <c r="E190" s="567" t="s">
        <v>439</v>
      </c>
      <c r="F190" s="568" t="s">
        <v>440</v>
      </c>
      <c r="G190" s="567" t="s">
        <v>587</v>
      </c>
      <c r="H190" s="567">
        <v>116461</v>
      </c>
      <c r="I190" s="567">
        <v>16461</v>
      </c>
      <c r="J190" s="567" t="s">
        <v>785</v>
      </c>
      <c r="K190" s="567" t="s">
        <v>786</v>
      </c>
      <c r="L190" s="569">
        <v>79.739999999999995</v>
      </c>
      <c r="M190" s="569">
        <v>2</v>
      </c>
      <c r="N190" s="570">
        <v>159.47999999999999</v>
      </c>
    </row>
    <row r="191" spans="1:14" ht="14.4" customHeight="1" x14ac:dyDescent="0.3">
      <c r="A191" s="565" t="s">
        <v>436</v>
      </c>
      <c r="B191" s="566" t="s">
        <v>438</v>
      </c>
      <c r="C191" s="567" t="s">
        <v>448</v>
      </c>
      <c r="D191" s="568" t="s">
        <v>449</v>
      </c>
      <c r="E191" s="567" t="s">
        <v>439</v>
      </c>
      <c r="F191" s="568" t="s">
        <v>440</v>
      </c>
      <c r="G191" s="567" t="s">
        <v>587</v>
      </c>
      <c r="H191" s="567">
        <v>116463</v>
      </c>
      <c r="I191" s="567">
        <v>16463</v>
      </c>
      <c r="J191" s="567" t="s">
        <v>787</v>
      </c>
      <c r="K191" s="567" t="s">
        <v>788</v>
      </c>
      <c r="L191" s="569">
        <v>71.25333333333333</v>
      </c>
      <c r="M191" s="569">
        <v>4</v>
      </c>
      <c r="N191" s="570">
        <v>285.38</v>
      </c>
    </row>
    <row r="192" spans="1:14" ht="14.4" customHeight="1" x14ac:dyDescent="0.3">
      <c r="A192" s="565" t="s">
        <v>436</v>
      </c>
      <c r="B192" s="566" t="s">
        <v>438</v>
      </c>
      <c r="C192" s="567" t="s">
        <v>448</v>
      </c>
      <c r="D192" s="568" t="s">
        <v>449</v>
      </c>
      <c r="E192" s="567" t="s">
        <v>439</v>
      </c>
      <c r="F192" s="568" t="s">
        <v>440</v>
      </c>
      <c r="G192" s="567" t="s">
        <v>587</v>
      </c>
      <c r="H192" s="567">
        <v>116465</v>
      </c>
      <c r="I192" s="567">
        <v>16465</v>
      </c>
      <c r="J192" s="567" t="s">
        <v>789</v>
      </c>
      <c r="K192" s="567" t="s">
        <v>788</v>
      </c>
      <c r="L192" s="569">
        <v>83.69</v>
      </c>
      <c r="M192" s="569">
        <v>2</v>
      </c>
      <c r="N192" s="570">
        <v>167.38</v>
      </c>
    </row>
    <row r="193" spans="1:14" ht="14.4" customHeight="1" x14ac:dyDescent="0.3">
      <c r="A193" s="565" t="s">
        <v>436</v>
      </c>
      <c r="B193" s="566" t="s">
        <v>438</v>
      </c>
      <c r="C193" s="567" t="s">
        <v>448</v>
      </c>
      <c r="D193" s="568" t="s">
        <v>449</v>
      </c>
      <c r="E193" s="567" t="s">
        <v>439</v>
      </c>
      <c r="F193" s="568" t="s">
        <v>440</v>
      </c>
      <c r="G193" s="567" t="s">
        <v>587</v>
      </c>
      <c r="H193" s="567">
        <v>116466</v>
      </c>
      <c r="I193" s="567">
        <v>16466</v>
      </c>
      <c r="J193" s="567" t="s">
        <v>790</v>
      </c>
      <c r="K193" s="567" t="s">
        <v>791</v>
      </c>
      <c r="L193" s="569">
        <v>83.914999999999992</v>
      </c>
      <c r="M193" s="569">
        <v>3</v>
      </c>
      <c r="N193" s="570">
        <v>252.39</v>
      </c>
    </row>
    <row r="194" spans="1:14" ht="14.4" customHeight="1" x14ac:dyDescent="0.3">
      <c r="A194" s="565" t="s">
        <v>436</v>
      </c>
      <c r="B194" s="566" t="s">
        <v>438</v>
      </c>
      <c r="C194" s="567" t="s">
        <v>448</v>
      </c>
      <c r="D194" s="568" t="s">
        <v>449</v>
      </c>
      <c r="E194" s="567" t="s">
        <v>439</v>
      </c>
      <c r="F194" s="568" t="s">
        <v>440</v>
      </c>
      <c r="G194" s="567" t="s">
        <v>587</v>
      </c>
      <c r="H194" s="567">
        <v>116467</v>
      </c>
      <c r="I194" s="567">
        <v>16467</v>
      </c>
      <c r="J194" s="567" t="s">
        <v>792</v>
      </c>
      <c r="K194" s="567" t="s">
        <v>793</v>
      </c>
      <c r="L194" s="569">
        <v>65.459794009474606</v>
      </c>
      <c r="M194" s="569">
        <v>2</v>
      </c>
      <c r="N194" s="570">
        <v>130.91958801894921</v>
      </c>
    </row>
    <row r="195" spans="1:14" ht="14.4" customHeight="1" x14ac:dyDescent="0.3">
      <c r="A195" s="565" t="s">
        <v>436</v>
      </c>
      <c r="B195" s="566" t="s">
        <v>438</v>
      </c>
      <c r="C195" s="567" t="s">
        <v>448</v>
      </c>
      <c r="D195" s="568" t="s">
        <v>449</v>
      </c>
      <c r="E195" s="567" t="s">
        <v>439</v>
      </c>
      <c r="F195" s="568" t="s">
        <v>440</v>
      </c>
      <c r="G195" s="567" t="s">
        <v>587</v>
      </c>
      <c r="H195" s="567">
        <v>117011</v>
      </c>
      <c r="I195" s="567">
        <v>17011</v>
      </c>
      <c r="J195" s="567" t="s">
        <v>794</v>
      </c>
      <c r="K195" s="567" t="s">
        <v>795</v>
      </c>
      <c r="L195" s="569">
        <v>106.63666666666667</v>
      </c>
      <c r="M195" s="569">
        <v>7</v>
      </c>
      <c r="N195" s="570">
        <v>747.63</v>
      </c>
    </row>
    <row r="196" spans="1:14" ht="14.4" customHeight="1" x14ac:dyDescent="0.3">
      <c r="A196" s="565" t="s">
        <v>436</v>
      </c>
      <c r="B196" s="566" t="s">
        <v>438</v>
      </c>
      <c r="C196" s="567" t="s">
        <v>448</v>
      </c>
      <c r="D196" s="568" t="s">
        <v>449</v>
      </c>
      <c r="E196" s="567" t="s">
        <v>439</v>
      </c>
      <c r="F196" s="568" t="s">
        <v>440</v>
      </c>
      <c r="G196" s="567" t="s">
        <v>587</v>
      </c>
      <c r="H196" s="567">
        <v>117189</v>
      </c>
      <c r="I196" s="567">
        <v>17189</v>
      </c>
      <c r="J196" s="567" t="s">
        <v>796</v>
      </c>
      <c r="K196" s="567" t="s">
        <v>797</v>
      </c>
      <c r="L196" s="569">
        <v>39.344999999999992</v>
      </c>
      <c r="M196" s="569">
        <v>12</v>
      </c>
      <c r="N196" s="570">
        <v>472.21</v>
      </c>
    </row>
    <row r="197" spans="1:14" ht="14.4" customHeight="1" x14ac:dyDescent="0.3">
      <c r="A197" s="565" t="s">
        <v>436</v>
      </c>
      <c r="B197" s="566" t="s">
        <v>438</v>
      </c>
      <c r="C197" s="567" t="s">
        <v>448</v>
      </c>
      <c r="D197" s="568" t="s">
        <v>449</v>
      </c>
      <c r="E197" s="567" t="s">
        <v>439</v>
      </c>
      <c r="F197" s="568" t="s">
        <v>440</v>
      </c>
      <c r="G197" s="567" t="s">
        <v>587</v>
      </c>
      <c r="H197" s="567">
        <v>117983</v>
      </c>
      <c r="I197" s="567">
        <v>17983</v>
      </c>
      <c r="J197" s="567" t="s">
        <v>798</v>
      </c>
      <c r="K197" s="567" t="s">
        <v>459</v>
      </c>
      <c r="L197" s="569">
        <v>42.28</v>
      </c>
      <c r="M197" s="569">
        <v>2</v>
      </c>
      <c r="N197" s="570">
        <v>84.56</v>
      </c>
    </row>
    <row r="198" spans="1:14" ht="14.4" customHeight="1" x14ac:dyDescent="0.3">
      <c r="A198" s="565" t="s">
        <v>436</v>
      </c>
      <c r="B198" s="566" t="s">
        <v>438</v>
      </c>
      <c r="C198" s="567" t="s">
        <v>448</v>
      </c>
      <c r="D198" s="568" t="s">
        <v>449</v>
      </c>
      <c r="E198" s="567" t="s">
        <v>439</v>
      </c>
      <c r="F198" s="568" t="s">
        <v>440</v>
      </c>
      <c r="G198" s="567" t="s">
        <v>587</v>
      </c>
      <c r="H198" s="567">
        <v>117992</v>
      </c>
      <c r="I198" s="567">
        <v>17992</v>
      </c>
      <c r="J198" s="567" t="s">
        <v>799</v>
      </c>
      <c r="K198" s="567" t="s">
        <v>800</v>
      </c>
      <c r="L198" s="569">
        <v>88.165422793899012</v>
      </c>
      <c r="M198" s="569">
        <v>5</v>
      </c>
      <c r="N198" s="570">
        <v>442.79253676339397</v>
      </c>
    </row>
    <row r="199" spans="1:14" ht="14.4" customHeight="1" x14ac:dyDescent="0.3">
      <c r="A199" s="565" t="s">
        <v>436</v>
      </c>
      <c r="B199" s="566" t="s">
        <v>438</v>
      </c>
      <c r="C199" s="567" t="s">
        <v>448</v>
      </c>
      <c r="D199" s="568" t="s">
        <v>449</v>
      </c>
      <c r="E199" s="567" t="s">
        <v>439</v>
      </c>
      <c r="F199" s="568" t="s">
        <v>440</v>
      </c>
      <c r="G199" s="567" t="s">
        <v>587</v>
      </c>
      <c r="H199" s="567">
        <v>118279</v>
      </c>
      <c r="I199" s="567">
        <v>18279</v>
      </c>
      <c r="J199" s="567" t="s">
        <v>801</v>
      </c>
      <c r="K199" s="567" t="s">
        <v>802</v>
      </c>
      <c r="L199" s="569">
        <v>735.12666666666701</v>
      </c>
      <c r="M199" s="569">
        <v>1</v>
      </c>
      <c r="N199" s="570">
        <v>735.12666666666701</v>
      </c>
    </row>
    <row r="200" spans="1:14" ht="14.4" customHeight="1" x14ac:dyDescent="0.3">
      <c r="A200" s="565" t="s">
        <v>436</v>
      </c>
      <c r="B200" s="566" t="s">
        <v>438</v>
      </c>
      <c r="C200" s="567" t="s">
        <v>448</v>
      </c>
      <c r="D200" s="568" t="s">
        <v>449</v>
      </c>
      <c r="E200" s="567" t="s">
        <v>439</v>
      </c>
      <c r="F200" s="568" t="s">
        <v>440</v>
      </c>
      <c r="G200" s="567" t="s">
        <v>587</v>
      </c>
      <c r="H200" s="567">
        <v>118489</v>
      </c>
      <c r="I200" s="567">
        <v>18489</v>
      </c>
      <c r="J200" s="567" t="s">
        <v>803</v>
      </c>
      <c r="K200" s="567" t="s">
        <v>804</v>
      </c>
      <c r="L200" s="569">
        <v>238.87</v>
      </c>
      <c r="M200" s="569">
        <v>1</v>
      </c>
      <c r="N200" s="570">
        <v>238.87</v>
      </c>
    </row>
    <row r="201" spans="1:14" ht="14.4" customHeight="1" x14ac:dyDescent="0.3">
      <c r="A201" s="565" t="s">
        <v>436</v>
      </c>
      <c r="B201" s="566" t="s">
        <v>438</v>
      </c>
      <c r="C201" s="567" t="s">
        <v>448</v>
      </c>
      <c r="D201" s="568" t="s">
        <v>449</v>
      </c>
      <c r="E201" s="567" t="s">
        <v>439</v>
      </c>
      <c r="F201" s="568" t="s">
        <v>440</v>
      </c>
      <c r="G201" s="567" t="s">
        <v>587</v>
      </c>
      <c r="H201" s="567">
        <v>118630</v>
      </c>
      <c r="I201" s="567">
        <v>18630</v>
      </c>
      <c r="J201" s="567" t="s">
        <v>805</v>
      </c>
      <c r="K201" s="567" t="s">
        <v>806</v>
      </c>
      <c r="L201" s="569">
        <v>103.97</v>
      </c>
      <c r="M201" s="569">
        <v>2</v>
      </c>
      <c r="N201" s="570">
        <v>207.94</v>
      </c>
    </row>
    <row r="202" spans="1:14" ht="14.4" customHeight="1" x14ac:dyDescent="0.3">
      <c r="A202" s="565" t="s">
        <v>436</v>
      </c>
      <c r="B202" s="566" t="s">
        <v>438</v>
      </c>
      <c r="C202" s="567" t="s">
        <v>448</v>
      </c>
      <c r="D202" s="568" t="s">
        <v>449</v>
      </c>
      <c r="E202" s="567" t="s">
        <v>439</v>
      </c>
      <c r="F202" s="568" t="s">
        <v>440</v>
      </c>
      <c r="G202" s="567" t="s">
        <v>587</v>
      </c>
      <c r="H202" s="567">
        <v>119378</v>
      </c>
      <c r="I202" s="567">
        <v>19378</v>
      </c>
      <c r="J202" s="567" t="s">
        <v>807</v>
      </c>
      <c r="K202" s="567" t="s">
        <v>808</v>
      </c>
      <c r="L202" s="569">
        <v>101.76</v>
      </c>
      <c r="M202" s="569">
        <v>1</v>
      </c>
      <c r="N202" s="570">
        <v>101.76</v>
      </c>
    </row>
    <row r="203" spans="1:14" ht="14.4" customHeight="1" x14ac:dyDescent="0.3">
      <c r="A203" s="565" t="s">
        <v>436</v>
      </c>
      <c r="B203" s="566" t="s">
        <v>438</v>
      </c>
      <c r="C203" s="567" t="s">
        <v>448</v>
      </c>
      <c r="D203" s="568" t="s">
        <v>449</v>
      </c>
      <c r="E203" s="567" t="s">
        <v>439</v>
      </c>
      <c r="F203" s="568" t="s">
        <v>440</v>
      </c>
      <c r="G203" s="567" t="s">
        <v>587</v>
      </c>
      <c r="H203" s="567">
        <v>119571</v>
      </c>
      <c r="I203" s="567">
        <v>19571</v>
      </c>
      <c r="J203" s="567" t="s">
        <v>809</v>
      </c>
      <c r="K203" s="567" t="s">
        <v>810</v>
      </c>
      <c r="L203" s="569">
        <v>287.73493508537098</v>
      </c>
      <c r="M203" s="569">
        <v>14</v>
      </c>
      <c r="N203" s="570">
        <v>4022.7841561098226</v>
      </c>
    </row>
    <row r="204" spans="1:14" ht="14.4" customHeight="1" x14ac:dyDescent="0.3">
      <c r="A204" s="565" t="s">
        <v>436</v>
      </c>
      <c r="B204" s="566" t="s">
        <v>438</v>
      </c>
      <c r="C204" s="567" t="s">
        <v>448</v>
      </c>
      <c r="D204" s="568" t="s">
        <v>449</v>
      </c>
      <c r="E204" s="567" t="s">
        <v>439</v>
      </c>
      <c r="F204" s="568" t="s">
        <v>440</v>
      </c>
      <c r="G204" s="567" t="s">
        <v>587</v>
      </c>
      <c r="H204" s="567">
        <v>119759</v>
      </c>
      <c r="I204" s="567">
        <v>19759</v>
      </c>
      <c r="J204" s="567" t="s">
        <v>811</v>
      </c>
      <c r="K204" s="567" t="s">
        <v>812</v>
      </c>
      <c r="L204" s="569">
        <v>57.11</v>
      </c>
      <c r="M204" s="569">
        <v>1</v>
      </c>
      <c r="N204" s="570">
        <v>57.11</v>
      </c>
    </row>
    <row r="205" spans="1:14" ht="14.4" customHeight="1" x14ac:dyDescent="0.3">
      <c r="A205" s="565" t="s">
        <v>436</v>
      </c>
      <c r="B205" s="566" t="s">
        <v>438</v>
      </c>
      <c r="C205" s="567" t="s">
        <v>448</v>
      </c>
      <c r="D205" s="568" t="s">
        <v>449</v>
      </c>
      <c r="E205" s="567" t="s">
        <v>439</v>
      </c>
      <c r="F205" s="568" t="s">
        <v>440</v>
      </c>
      <c r="G205" s="567" t="s">
        <v>587</v>
      </c>
      <c r="H205" s="567">
        <v>120159</v>
      </c>
      <c r="I205" s="567">
        <v>20159</v>
      </c>
      <c r="J205" s="567" t="s">
        <v>813</v>
      </c>
      <c r="K205" s="567" t="s">
        <v>814</v>
      </c>
      <c r="L205" s="569">
        <v>41.55</v>
      </c>
      <c r="M205" s="569">
        <v>2</v>
      </c>
      <c r="N205" s="570">
        <v>83.1</v>
      </c>
    </row>
    <row r="206" spans="1:14" ht="14.4" customHeight="1" x14ac:dyDescent="0.3">
      <c r="A206" s="565" t="s">
        <v>436</v>
      </c>
      <c r="B206" s="566" t="s">
        <v>438</v>
      </c>
      <c r="C206" s="567" t="s">
        <v>448</v>
      </c>
      <c r="D206" s="568" t="s">
        <v>449</v>
      </c>
      <c r="E206" s="567" t="s">
        <v>439</v>
      </c>
      <c r="F206" s="568" t="s">
        <v>440</v>
      </c>
      <c r="G206" s="567" t="s">
        <v>587</v>
      </c>
      <c r="H206" s="567">
        <v>121453</v>
      </c>
      <c r="I206" s="567">
        <v>21453</v>
      </c>
      <c r="J206" s="567" t="s">
        <v>815</v>
      </c>
      <c r="K206" s="567" t="s">
        <v>816</v>
      </c>
      <c r="L206" s="569">
        <v>82.379946228076093</v>
      </c>
      <c r="M206" s="569">
        <v>1</v>
      </c>
      <c r="N206" s="570">
        <v>82.379946228076093</v>
      </c>
    </row>
    <row r="207" spans="1:14" ht="14.4" customHeight="1" x14ac:dyDescent="0.3">
      <c r="A207" s="565" t="s">
        <v>436</v>
      </c>
      <c r="B207" s="566" t="s">
        <v>438</v>
      </c>
      <c r="C207" s="567" t="s">
        <v>448</v>
      </c>
      <c r="D207" s="568" t="s">
        <v>449</v>
      </c>
      <c r="E207" s="567" t="s">
        <v>439</v>
      </c>
      <c r="F207" s="568" t="s">
        <v>440</v>
      </c>
      <c r="G207" s="567" t="s">
        <v>587</v>
      </c>
      <c r="H207" s="567">
        <v>121793</v>
      </c>
      <c r="I207" s="567">
        <v>21793</v>
      </c>
      <c r="J207" s="567" t="s">
        <v>817</v>
      </c>
      <c r="K207" s="567" t="s">
        <v>818</v>
      </c>
      <c r="L207" s="569">
        <v>104.92999905025</v>
      </c>
      <c r="M207" s="569">
        <v>7</v>
      </c>
      <c r="N207" s="570">
        <v>734.50999050250005</v>
      </c>
    </row>
    <row r="208" spans="1:14" ht="14.4" customHeight="1" x14ac:dyDescent="0.3">
      <c r="A208" s="565" t="s">
        <v>436</v>
      </c>
      <c r="B208" s="566" t="s">
        <v>438</v>
      </c>
      <c r="C208" s="567" t="s">
        <v>448</v>
      </c>
      <c r="D208" s="568" t="s">
        <v>449</v>
      </c>
      <c r="E208" s="567" t="s">
        <v>439</v>
      </c>
      <c r="F208" s="568" t="s">
        <v>440</v>
      </c>
      <c r="G208" s="567" t="s">
        <v>587</v>
      </c>
      <c r="H208" s="567">
        <v>121795</v>
      </c>
      <c r="I208" s="567">
        <v>21795</v>
      </c>
      <c r="J208" s="567" t="s">
        <v>817</v>
      </c>
      <c r="K208" s="567" t="s">
        <v>819</v>
      </c>
      <c r="L208" s="569">
        <v>528.14</v>
      </c>
      <c r="M208" s="569">
        <v>1</v>
      </c>
      <c r="N208" s="570">
        <v>528.14</v>
      </c>
    </row>
    <row r="209" spans="1:14" ht="14.4" customHeight="1" x14ac:dyDescent="0.3">
      <c r="A209" s="565" t="s">
        <v>436</v>
      </c>
      <c r="B209" s="566" t="s">
        <v>438</v>
      </c>
      <c r="C209" s="567" t="s">
        <v>448</v>
      </c>
      <c r="D209" s="568" t="s">
        <v>449</v>
      </c>
      <c r="E209" s="567" t="s">
        <v>439</v>
      </c>
      <c r="F209" s="568" t="s">
        <v>440</v>
      </c>
      <c r="G209" s="567" t="s">
        <v>587</v>
      </c>
      <c r="H209" s="567">
        <v>121887</v>
      </c>
      <c r="I209" s="567">
        <v>21887</v>
      </c>
      <c r="J209" s="567" t="s">
        <v>820</v>
      </c>
      <c r="K209" s="567" t="s">
        <v>821</v>
      </c>
      <c r="L209" s="569">
        <v>57.31</v>
      </c>
      <c r="M209" s="569">
        <v>2</v>
      </c>
      <c r="N209" s="570">
        <v>114.62</v>
      </c>
    </row>
    <row r="210" spans="1:14" ht="14.4" customHeight="1" x14ac:dyDescent="0.3">
      <c r="A210" s="565" t="s">
        <v>436</v>
      </c>
      <c r="B210" s="566" t="s">
        <v>438</v>
      </c>
      <c r="C210" s="567" t="s">
        <v>448</v>
      </c>
      <c r="D210" s="568" t="s">
        <v>449</v>
      </c>
      <c r="E210" s="567" t="s">
        <v>439</v>
      </c>
      <c r="F210" s="568" t="s">
        <v>440</v>
      </c>
      <c r="G210" s="567" t="s">
        <v>587</v>
      </c>
      <c r="H210" s="567">
        <v>123700</v>
      </c>
      <c r="I210" s="567">
        <v>23700</v>
      </c>
      <c r="J210" s="567" t="s">
        <v>822</v>
      </c>
      <c r="K210" s="567" t="s">
        <v>823</v>
      </c>
      <c r="L210" s="569">
        <v>571.0579742633272</v>
      </c>
      <c r="M210" s="569">
        <v>25.25</v>
      </c>
      <c r="N210" s="570">
        <v>14419.232588213235</v>
      </c>
    </row>
    <row r="211" spans="1:14" ht="14.4" customHeight="1" x14ac:dyDescent="0.3">
      <c r="A211" s="565" t="s">
        <v>436</v>
      </c>
      <c r="B211" s="566" t="s">
        <v>438</v>
      </c>
      <c r="C211" s="567" t="s">
        <v>448</v>
      </c>
      <c r="D211" s="568" t="s">
        <v>449</v>
      </c>
      <c r="E211" s="567" t="s">
        <v>439</v>
      </c>
      <c r="F211" s="568" t="s">
        <v>440</v>
      </c>
      <c r="G211" s="567" t="s">
        <v>587</v>
      </c>
      <c r="H211" s="567">
        <v>123797</v>
      </c>
      <c r="I211" s="567">
        <v>23797</v>
      </c>
      <c r="J211" s="567" t="s">
        <v>824</v>
      </c>
      <c r="K211" s="567" t="s">
        <v>806</v>
      </c>
      <c r="L211" s="569">
        <v>141.36000000000001</v>
      </c>
      <c r="M211" s="569">
        <v>1</v>
      </c>
      <c r="N211" s="570">
        <v>141.36000000000001</v>
      </c>
    </row>
    <row r="212" spans="1:14" ht="14.4" customHeight="1" x14ac:dyDescent="0.3">
      <c r="A212" s="565" t="s">
        <v>436</v>
      </c>
      <c r="B212" s="566" t="s">
        <v>438</v>
      </c>
      <c r="C212" s="567" t="s">
        <v>448</v>
      </c>
      <c r="D212" s="568" t="s">
        <v>449</v>
      </c>
      <c r="E212" s="567" t="s">
        <v>439</v>
      </c>
      <c r="F212" s="568" t="s">
        <v>440</v>
      </c>
      <c r="G212" s="567" t="s">
        <v>587</v>
      </c>
      <c r="H212" s="567">
        <v>124067</v>
      </c>
      <c r="I212" s="567">
        <v>124067</v>
      </c>
      <c r="J212" s="567" t="s">
        <v>825</v>
      </c>
      <c r="K212" s="567" t="s">
        <v>826</v>
      </c>
      <c r="L212" s="569">
        <v>38.206662919350229</v>
      </c>
      <c r="M212" s="569">
        <v>57</v>
      </c>
      <c r="N212" s="570">
        <v>2176.0897706775504</v>
      </c>
    </row>
    <row r="213" spans="1:14" ht="14.4" customHeight="1" x14ac:dyDescent="0.3">
      <c r="A213" s="565" t="s">
        <v>436</v>
      </c>
      <c r="B213" s="566" t="s">
        <v>438</v>
      </c>
      <c r="C213" s="567" t="s">
        <v>448</v>
      </c>
      <c r="D213" s="568" t="s">
        <v>449</v>
      </c>
      <c r="E213" s="567" t="s">
        <v>439</v>
      </c>
      <c r="F213" s="568" t="s">
        <v>440</v>
      </c>
      <c r="G213" s="567" t="s">
        <v>587</v>
      </c>
      <c r="H213" s="567">
        <v>124414</v>
      </c>
      <c r="I213" s="567">
        <v>124414</v>
      </c>
      <c r="J213" s="567" t="s">
        <v>827</v>
      </c>
      <c r="K213" s="567" t="s">
        <v>828</v>
      </c>
      <c r="L213" s="569">
        <v>20.71</v>
      </c>
      <c r="M213" s="569">
        <v>1</v>
      </c>
      <c r="N213" s="570">
        <v>20.71</v>
      </c>
    </row>
    <row r="214" spans="1:14" ht="14.4" customHeight="1" x14ac:dyDescent="0.3">
      <c r="A214" s="565" t="s">
        <v>436</v>
      </c>
      <c r="B214" s="566" t="s">
        <v>438</v>
      </c>
      <c r="C214" s="567" t="s">
        <v>448</v>
      </c>
      <c r="D214" s="568" t="s">
        <v>449</v>
      </c>
      <c r="E214" s="567" t="s">
        <v>439</v>
      </c>
      <c r="F214" s="568" t="s">
        <v>440</v>
      </c>
      <c r="G214" s="567" t="s">
        <v>587</v>
      </c>
      <c r="H214" s="567">
        <v>125094</v>
      </c>
      <c r="I214" s="567">
        <v>25094</v>
      </c>
      <c r="J214" s="567" t="s">
        <v>829</v>
      </c>
      <c r="K214" s="567" t="s">
        <v>830</v>
      </c>
      <c r="L214" s="569">
        <v>248.078365607953</v>
      </c>
      <c r="M214" s="569">
        <v>1</v>
      </c>
      <c r="N214" s="570">
        <v>248.078365607953</v>
      </c>
    </row>
    <row r="215" spans="1:14" ht="14.4" customHeight="1" x14ac:dyDescent="0.3">
      <c r="A215" s="565" t="s">
        <v>436</v>
      </c>
      <c r="B215" s="566" t="s">
        <v>438</v>
      </c>
      <c r="C215" s="567" t="s">
        <v>448</v>
      </c>
      <c r="D215" s="568" t="s">
        <v>449</v>
      </c>
      <c r="E215" s="567" t="s">
        <v>439</v>
      </c>
      <c r="F215" s="568" t="s">
        <v>440</v>
      </c>
      <c r="G215" s="567" t="s">
        <v>587</v>
      </c>
      <c r="H215" s="567">
        <v>125362</v>
      </c>
      <c r="I215" s="567">
        <v>25362</v>
      </c>
      <c r="J215" s="567" t="s">
        <v>831</v>
      </c>
      <c r="K215" s="567" t="s">
        <v>832</v>
      </c>
      <c r="L215" s="569">
        <v>104.86</v>
      </c>
      <c r="M215" s="569">
        <v>1</v>
      </c>
      <c r="N215" s="570">
        <v>104.86</v>
      </c>
    </row>
    <row r="216" spans="1:14" ht="14.4" customHeight="1" x14ac:dyDescent="0.3">
      <c r="A216" s="565" t="s">
        <v>436</v>
      </c>
      <c r="B216" s="566" t="s">
        <v>438</v>
      </c>
      <c r="C216" s="567" t="s">
        <v>448</v>
      </c>
      <c r="D216" s="568" t="s">
        <v>449</v>
      </c>
      <c r="E216" s="567" t="s">
        <v>439</v>
      </c>
      <c r="F216" s="568" t="s">
        <v>440</v>
      </c>
      <c r="G216" s="567" t="s">
        <v>587</v>
      </c>
      <c r="H216" s="567">
        <v>125365</v>
      </c>
      <c r="I216" s="567">
        <v>25365</v>
      </c>
      <c r="J216" s="567" t="s">
        <v>833</v>
      </c>
      <c r="K216" s="567" t="s">
        <v>834</v>
      </c>
      <c r="L216" s="569">
        <v>142.65610101625364</v>
      </c>
      <c r="M216" s="569">
        <v>17</v>
      </c>
      <c r="N216" s="570">
        <v>2427.2168031994443</v>
      </c>
    </row>
    <row r="217" spans="1:14" ht="14.4" customHeight="1" x14ac:dyDescent="0.3">
      <c r="A217" s="565" t="s">
        <v>436</v>
      </c>
      <c r="B217" s="566" t="s">
        <v>438</v>
      </c>
      <c r="C217" s="567" t="s">
        <v>448</v>
      </c>
      <c r="D217" s="568" t="s">
        <v>449</v>
      </c>
      <c r="E217" s="567" t="s">
        <v>439</v>
      </c>
      <c r="F217" s="568" t="s">
        <v>440</v>
      </c>
      <c r="G217" s="567" t="s">
        <v>587</v>
      </c>
      <c r="H217" s="567">
        <v>125366</v>
      </c>
      <c r="I217" s="567">
        <v>25366</v>
      </c>
      <c r="J217" s="567" t="s">
        <v>833</v>
      </c>
      <c r="K217" s="567" t="s">
        <v>835</v>
      </c>
      <c r="L217" s="569">
        <v>294.84285512159471</v>
      </c>
      <c r="M217" s="569">
        <v>81</v>
      </c>
      <c r="N217" s="570">
        <v>24085.385762921393</v>
      </c>
    </row>
    <row r="218" spans="1:14" ht="14.4" customHeight="1" x14ac:dyDescent="0.3">
      <c r="A218" s="565" t="s">
        <v>436</v>
      </c>
      <c r="B218" s="566" t="s">
        <v>438</v>
      </c>
      <c r="C218" s="567" t="s">
        <v>448</v>
      </c>
      <c r="D218" s="568" t="s">
        <v>449</v>
      </c>
      <c r="E218" s="567" t="s">
        <v>439</v>
      </c>
      <c r="F218" s="568" t="s">
        <v>440</v>
      </c>
      <c r="G218" s="567" t="s">
        <v>587</v>
      </c>
      <c r="H218" s="567">
        <v>126152</v>
      </c>
      <c r="I218" s="567">
        <v>26152</v>
      </c>
      <c r="J218" s="567" t="s">
        <v>836</v>
      </c>
      <c r="K218" s="567" t="s">
        <v>837</v>
      </c>
      <c r="L218" s="569">
        <v>396.42914343810901</v>
      </c>
      <c r="M218" s="569">
        <v>1</v>
      </c>
      <c r="N218" s="570">
        <v>396.42914343810901</v>
      </c>
    </row>
    <row r="219" spans="1:14" ht="14.4" customHeight="1" x14ac:dyDescent="0.3">
      <c r="A219" s="565" t="s">
        <v>436</v>
      </c>
      <c r="B219" s="566" t="s">
        <v>438</v>
      </c>
      <c r="C219" s="567" t="s">
        <v>448</v>
      </c>
      <c r="D219" s="568" t="s">
        <v>449</v>
      </c>
      <c r="E219" s="567" t="s">
        <v>439</v>
      </c>
      <c r="F219" s="568" t="s">
        <v>440</v>
      </c>
      <c r="G219" s="567" t="s">
        <v>587</v>
      </c>
      <c r="H219" s="567">
        <v>126247</v>
      </c>
      <c r="I219" s="567">
        <v>26247</v>
      </c>
      <c r="J219" s="567" t="s">
        <v>838</v>
      </c>
      <c r="K219" s="567" t="s">
        <v>839</v>
      </c>
      <c r="L219" s="569">
        <v>214.46</v>
      </c>
      <c r="M219" s="569">
        <v>2</v>
      </c>
      <c r="N219" s="570">
        <v>428.92</v>
      </c>
    </row>
    <row r="220" spans="1:14" ht="14.4" customHeight="1" x14ac:dyDescent="0.3">
      <c r="A220" s="565" t="s">
        <v>436</v>
      </c>
      <c r="B220" s="566" t="s">
        <v>438</v>
      </c>
      <c r="C220" s="567" t="s">
        <v>448</v>
      </c>
      <c r="D220" s="568" t="s">
        <v>449</v>
      </c>
      <c r="E220" s="567" t="s">
        <v>439</v>
      </c>
      <c r="F220" s="568" t="s">
        <v>440</v>
      </c>
      <c r="G220" s="567" t="s">
        <v>587</v>
      </c>
      <c r="H220" s="567">
        <v>126259</v>
      </c>
      <c r="I220" s="567">
        <v>26259</v>
      </c>
      <c r="J220" s="567" t="s">
        <v>840</v>
      </c>
      <c r="K220" s="567" t="s">
        <v>498</v>
      </c>
      <c r="L220" s="569">
        <v>1461.4</v>
      </c>
      <c r="M220" s="569">
        <v>1</v>
      </c>
      <c r="N220" s="570">
        <v>1461.4</v>
      </c>
    </row>
    <row r="221" spans="1:14" ht="14.4" customHeight="1" x14ac:dyDescent="0.3">
      <c r="A221" s="565" t="s">
        <v>436</v>
      </c>
      <c r="B221" s="566" t="s">
        <v>438</v>
      </c>
      <c r="C221" s="567" t="s">
        <v>448</v>
      </c>
      <c r="D221" s="568" t="s">
        <v>449</v>
      </c>
      <c r="E221" s="567" t="s">
        <v>439</v>
      </c>
      <c r="F221" s="568" t="s">
        <v>440</v>
      </c>
      <c r="G221" s="567" t="s">
        <v>587</v>
      </c>
      <c r="H221" s="567">
        <v>126502</v>
      </c>
      <c r="I221" s="567">
        <v>26502</v>
      </c>
      <c r="J221" s="567" t="s">
        <v>841</v>
      </c>
      <c r="K221" s="567" t="s">
        <v>842</v>
      </c>
      <c r="L221" s="569">
        <v>1718.6054058115999</v>
      </c>
      <c r="M221" s="569">
        <v>3</v>
      </c>
      <c r="N221" s="570">
        <v>5155.8162174347999</v>
      </c>
    </row>
    <row r="222" spans="1:14" ht="14.4" customHeight="1" x14ac:dyDescent="0.3">
      <c r="A222" s="565" t="s">
        <v>436</v>
      </c>
      <c r="B222" s="566" t="s">
        <v>438</v>
      </c>
      <c r="C222" s="567" t="s">
        <v>448</v>
      </c>
      <c r="D222" s="568" t="s">
        <v>449</v>
      </c>
      <c r="E222" s="567" t="s">
        <v>439</v>
      </c>
      <c r="F222" s="568" t="s">
        <v>440</v>
      </c>
      <c r="G222" s="567" t="s">
        <v>587</v>
      </c>
      <c r="H222" s="567">
        <v>126530</v>
      </c>
      <c r="I222" s="567">
        <v>26530</v>
      </c>
      <c r="J222" s="567" t="s">
        <v>843</v>
      </c>
      <c r="K222" s="567" t="s">
        <v>844</v>
      </c>
      <c r="L222" s="569">
        <v>297.38</v>
      </c>
      <c r="M222" s="569">
        <v>1</v>
      </c>
      <c r="N222" s="570">
        <v>297.38</v>
      </c>
    </row>
    <row r="223" spans="1:14" ht="14.4" customHeight="1" x14ac:dyDescent="0.3">
      <c r="A223" s="565" t="s">
        <v>436</v>
      </c>
      <c r="B223" s="566" t="s">
        <v>438</v>
      </c>
      <c r="C223" s="567" t="s">
        <v>448</v>
      </c>
      <c r="D223" s="568" t="s">
        <v>449</v>
      </c>
      <c r="E223" s="567" t="s">
        <v>439</v>
      </c>
      <c r="F223" s="568" t="s">
        <v>440</v>
      </c>
      <c r="G223" s="567" t="s">
        <v>587</v>
      </c>
      <c r="H223" s="567">
        <v>126533</v>
      </c>
      <c r="I223" s="567">
        <v>26533</v>
      </c>
      <c r="J223" s="567" t="s">
        <v>845</v>
      </c>
      <c r="K223" s="567" t="s">
        <v>846</v>
      </c>
      <c r="L223" s="569">
        <v>551.54</v>
      </c>
      <c r="M223" s="569">
        <v>1</v>
      </c>
      <c r="N223" s="570">
        <v>551.54</v>
      </c>
    </row>
    <row r="224" spans="1:14" ht="14.4" customHeight="1" x14ac:dyDescent="0.3">
      <c r="A224" s="565" t="s">
        <v>436</v>
      </c>
      <c r="B224" s="566" t="s">
        <v>438</v>
      </c>
      <c r="C224" s="567" t="s">
        <v>448</v>
      </c>
      <c r="D224" s="568" t="s">
        <v>449</v>
      </c>
      <c r="E224" s="567" t="s">
        <v>439</v>
      </c>
      <c r="F224" s="568" t="s">
        <v>440</v>
      </c>
      <c r="G224" s="567" t="s">
        <v>587</v>
      </c>
      <c r="H224" s="567">
        <v>126536</v>
      </c>
      <c r="I224" s="567">
        <v>26536</v>
      </c>
      <c r="J224" s="567" t="s">
        <v>847</v>
      </c>
      <c r="K224" s="567" t="s">
        <v>848</v>
      </c>
      <c r="L224" s="569">
        <v>648.34</v>
      </c>
      <c r="M224" s="569">
        <v>1</v>
      </c>
      <c r="N224" s="570">
        <v>648.34</v>
      </c>
    </row>
    <row r="225" spans="1:14" ht="14.4" customHeight="1" x14ac:dyDescent="0.3">
      <c r="A225" s="565" t="s">
        <v>436</v>
      </c>
      <c r="B225" s="566" t="s">
        <v>438</v>
      </c>
      <c r="C225" s="567" t="s">
        <v>448</v>
      </c>
      <c r="D225" s="568" t="s">
        <v>449</v>
      </c>
      <c r="E225" s="567" t="s">
        <v>439</v>
      </c>
      <c r="F225" s="568" t="s">
        <v>440</v>
      </c>
      <c r="G225" s="567" t="s">
        <v>587</v>
      </c>
      <c r="H225" s="567">
        <v>126578</v>
      </c>
      <c r="I225" s="567">
        <v>26578</v>
      </c>
      <c r="J225" s="567" t="s">
        <v>849</v>
      </c>
      <c r="K225" s="567" t="s">
        <v>850</v>
      </c>
      <c r="L225" s="569">
        <v>184.74236976595751</v>
      </c>
      <c r="M225" s="569">
        <v>8</v>
      </c>
      <c r="N225" s="570">
        <v>1477.9342185957451</v>
      </c>
    </row>
    <row r="226" spans="1:14" ht="14.4" customHeight="1" x14ac:dyDescent="0.3">
      <c r="A226" s="565" t="s">
        <v>436</v>
      </c>
      <c r="B226" s="566" t="s">
        <v>438</v>
      </c>
      <c r="C226" s="567" t="s">
        <v>448</v>
      </c>
      <c r="D226" s="568" t="s">
        <v>449</v>
      </c>
      <c r="E226" s="567" t="s">
        <v>439</v>
      </c>
      <c r="F226" s="568" t="s">
        <v>440</v>
      </c>
      <c r="G226" s="567" t="s">
        <v>587</v>
      </c>
      <c r="H226" s="567">
        <v>126777</v>
      </c>
      <c r="I226" s="567">
        <v>26777</v>
      </c>
      <c r="J226" s="567" t="s">
        <v>851</v>
      </c>
      <c r="K226" s="567" t="s">
        <v>852</v>
      </c>
      <c r="L226" s="569">
        <v>284.13001511720148</v>
      </c>
      <c r="M226" s="569">
        <v>4</v>
      </c>
      <c r="N226" s="570">
        <v>1136.5200604688059</v>
      </c>
    </row>
    <row r="227" spans="1:14" ht="14.4" customHeight="1" x14ac:dyDescent="0.3">
      <c r="A227" s="565" t="s">
        <v>436</v>
      </c>
      <c r="B227" s="566" t="s">
        <v>438</v>
      </c>
      <c r="C227" s="567" t="s">
        <v>448</v>
      </c>
      <c r="D227" s="568" t="s">
        <v>449</v>
      </c>
      <c r="E227" s="567" t="s">
        <v>439</v>
      </c>
      <c r="F227" s="568" t="s">
        <v>440</v>
      </c>
      <c r="G227" s="567" t="s">
        <v>587</v>
      </c>
      <c r="H227" s="567">
        <v>127506</v>
      </c>
      <c r="I227" s="567">
        <v>27506</v>
      </c>
      <c r="J227" s="567" t="s">
        <v>853</v>
      </c>
      <c r="K227" s="567" t="s">
        <v>854</v>
      </c>
      <c r="L227" s="569">
        <v>1330.4002831369401</v>
      </c>
      <c r="M227" s="569">
        <v>1</v>
      </c>
      <c r="N227" s="570">
        <v>1330.4002831369401</v>
      </c>
    </row>
    <row r="228" spans="1:14" ht="14.4" customHeight="1" x14ac:dyDescent="0.3">
      <c r="A228" s="565" t="s">
        <v>436</v>
      </c>
      <c r="B228" s="566" t="s">
        <v>438</v>
      </c>
      <c r="C228" s="567" t="s">
        <v>448</v>
      </c>
      <c r="D228" s="568" t="s">
        <v>449</v>
      </c>
      <c r="E228" s="567" t="s">
        <v>439</v>
      </c>
      <c r="F228" s="568" t="s">
        <v>440</v>
      </c>
      <c r="G228" s="567" t="s">
        <v>587</v>
      </c>
      <c r="H228" s="567">
        <v>127542</v>
      </c>
      <c r="I228" s="567">
        <v>27542</v>
      </c>
      <c r="J228" s="567" t="s">
        <v>855</v>
      </c>
      <c r="K228" s="567" t="s">
        <v>837</v>
      </c>
      <c r="L228" s="569">
        <v>307.36970703600201</v>
      </c>
      <c r="M228" s="569">
        <v>1</v>
      </c>
      <c r="N228" s="570">
        <v>307.36970703600201</v>
      </c>
    </row>
    <row r="229" spans="1:14" ht="14.4" customHeight="1" x14ac:dyDescent="0.3">
      <c r="A229" s="565" t="s">
        <v>436</v>
      </c>
      <c r="B229" s="566" t="s">
        <v>438</v>
      </c>
      <c r="C229" s="567" t="s">
        <v>448</v>
      </c>
      <c r="D229" s="568" t="s">
        <v>449</v>
      </c>
      <c r="E229" s="567" t="s">
        <v>439</v>
      </c>
      <c r="F229" s="568" t="s">
        <v>440</v>
      </c>
      <c r="G229" s="567" t="s">
        <v>587</v>
      </c>
      <c r="H229" s="567">
        <v>128269</v>
      </c>
      <c r="I229" s="567">
        <v>28269</v>
      </c>
      <c r="J229" s="567" t="s">
        <v>856</v>
      </c>
      <c r="K229" s="567" t="s">
        <v>857</v>
      </c>
      <c r="L229" s="569">
        <v>846.17499999999995</v>
      </c>
      <c r="M229" s="569">
        <v>2</v>
      </c>
      <c r="N229" s="570">
        <v>1692.35</v>
      </c>
    </row>
    <row r="230" spans="1:14" ht="14.4" customHeight="1" x14ac:dyDescent="0.3">
      <c r="A230" s="565" t="s">
        <v>436</v>
      </c>
      <c r="B230" s="566" t="s">
        <v>438</v>
      </c>
      <c r="C230" s="567" t="s">
        <v>448</v>
      </c>
      <c r="D230" s="568" t="s">
        <v>449</v>
      </c>
      <c r="E230" s="567" t="s">
        <v>439</v>
      </c>
      <c r="F230" s="568" t="s">
        <v>440</v>
      </c>
      <c r="G230" s="567" t="s">
        <v>587</v>
      </c>
      <c r="H230" s="567">
        <v>128290</v>
      </c>
      <c r="I230" s="567">
        <v>28290</v>
      </c>
      <c r="J230" s="567" t="s">
        <v>858</v>
      </c>
      <c r="K230" s="567" t="s">
        <v>859</v>
      </c>
      <c r="L230" s="569">
        <v>891.84</v>
      </c>
      <c r="M230" s="569">
        <v>1</v>
      </c>
      <c r="N230" s="570">
        <v>891.84</v>
      </c>
    </row>
    <row r="231" spans="1:14" ht="14.4" customHeight="1" x14ac:dyDescent="0.3">
      <c r="A231" s="565" t="s">
        <v>436</v>
      </c>
      <c r="B231" s="566" t="s">
        <v>438</v>
      </c>
      <c r="C231" s="567" t="s">
        <v>448</v>
      </c>
      <c r="D231" s="568" t="s">
        <v>449</v>
      </c>
      <c r="E231" s="567" t="s">
        <v>439</v>
      </c>
      <c r="F231" s="568" t="s">
        <v>440</v>
      </c>
      <c r="G231" s="567" t="s">
        <v>587</v>
      </c>
      <c r="H231" s="567">
        <v>128740</v>
      </c>
      <c r="I231" s="567">
        <v>28740</v>
      </c>
      <c r="J231" s="567" t="s">
        <v>860</v>
      </c>
      <c r="K231" s="567" t="s">
        <v>553</v>
      </c>
      <c r="L231" s="569">
        <v>951.67</v>
      </c>
      <c r="M231" s="569">
        <v>2</v>
      </c>
      <c r="N231" s="570">
        <v>1903.34</v>
      </c>
    </row>
    <row r="232" spans="1:14" ht="14.4" customHeight="1" x14ac:dyDescent="0.3">
      <c r="A232" s="565" t="s">
        <v>436</v>
      </c>
      <c r="B232" s="566" t="s">
        <v>438</v>
      </c>
      <c r="C232" s="567" t="s">
        <v>448</v>
      </c>
      <c r="D232" s="568" t="s">
        <v>449</v>
      </c>
      <c r="E232" s="567" t="s">
        <v>439</v>
      </c>
      <c r="F232" s="568" t="s">
        <v>440</v>
      </c>
      <c r="G232" s="567" t="s">
        <v>587</v>
      </c>
      <c r="H232" s="567">
        <v>128786</v>
      </c>
      <c r="I232" s="567">
        <v>28786</v>
      </c>
      <c r="J232" s="567" t="s">
        <v>861</v>
      </c>
      <c r="K232" s="567" t="s">
        <v>862</v>
      </c>
      <c r="L232" s="569">
        <v>427.22885764223503</v>
      </c>
      <c r="M232" s="569">
        <v>1</v>
      </c>
      <c r="N232" s="570">
        <v>427.22885764223503</v>
      </c>
    </row>
    <row r="233" spans="1:14" ht="14.4" customHeight="1" x14ac:dyDescent="0.3">
      <c r="A233" s="565" t="s">
        <v>436</v>
      </c>
      <c r="B233" s="566" t="s">
        <v>438</v>
      </c>
      <c r="C233" s="567" t="s">
        <v>448</v>
      </c>
      <c r="D233" s="568" t="s">
        <v>449</v>
      </c>
      <c r="E233" s="567" t="s">
        <v>439</v>
      </c>
      <c r="F233" s="568" t="s">
        <v>440</v>
      </c>
      <c r="G233" s="567" t="s">
        <v>587</v>
      </c>
      <c r="H233" s="567">
        <v>128791</v>
      </c>
      <c r="I233" s="567">
        <v>28791</v>
      </c>
      <c r="J233" s="567" t="s">
        <v>863</v>
      </c>
      <c r="K233" s="567" t="s">
        <v>864</v>
      </c>
      <c r="L233" s="569">
        <v>775.92980177107995</v>
      </c>
      <c r="M233" s="569">
        <v>1</v>
      </c>
      <c r="N233" s="570">
        <v>775.92980177107995</v>
      </c>
    </row>
    <row r="234" spans="1:14" ht="14.4" customHeight="1" x14ac:dyDescent="0.3">
      <c r="A234" s="565" t="s">
        <v>436</v>
      </c>
      <c r="B234" s="566" t="s">
        <v>438</v>
      </c>
      <c r="C234" s="567" t="s">
        <v>448</v>
      </c>
      <c r="D234" s="568" t="s">
        <v>449</v>
      </c>
      <c r="E234" s="567" t="s">
        <v>439</v>
      </c>
      <c r="F234" s="568" t="s">
        <v>440</v>
      </c>
      <c r="G234" s="567" t="s">
        <v>587</v>
      </c>
      <c r="H234" s="567">
        <v>128816</v>
      </c>
      <c r="I234" s="567">
        <v>28816</v>
      </c>
      <c r="J234" s="567" t="s">
        <v>865</v>
      </c>
      <c r="K234" s="567" t="s">
        <v>866</v>
      </c>
      <c r="L234" s="569">
        <v>124.93</v>
      </c>
      <c r="M234" s="569">
        <v>1</v>
      </c>
      <c r="N234" s="570">
        <v>124.93</v>
      </c>
    </row>
    <row r="235" spans="1:14" ht="14.4" customHeight="1" x14ac:dyDescent="0.3">
      <c r="A235" s="565" t="s">
        <v>436</v>
      </c>
      <c r="B235" s="566" t="s">
        <v>438</v>
      </c>
      <c r="C235" s="567" t="s">
        <v>448</v>
      </c>
      <c r="D235" s="568" t="s">
        <v>449</v>
      </c>
      <c r="E235" s="567" t="s">
        <v>439</v>
      </c>
      <c r="F235" s="568" t="s">
        <v>440</v>
      </c>
      <c r="G235" s="567" t="s">
        <v>587</v>
      </c>
      <c r="H235" s="567">
        <v>129188</v>
      </c>
      <c r="I235" s="567">
        <v>29188</v>
      </c>
      <c r="J235" s="567" t="s">
        <v>867</v>
      </c>
      <c r="K235" s="567" t="s">
        <v>868</v>
      </c>
      <c r="L235" s="569">
        <v>1575.27</v>
      </c>
      <c r="M235" s="569">
        <v>2</v>
      </c>
      <c r="N235" s="570">
        <v>3150.54</v>
      </c>
    </row>
    <row r="236" spans="1:14" ht="14.4" customHeight="1" x14ac:dyDescent="0.3">
      <c r="A236" s="565" t="s">
        <v>436</v>
      </c>
      <c r="B236" s="566" t="s">
        <v>438</v>
      </c>
      <c r="C236" s="567" t="s">
        <v>448</v>
      </c>
      <c r="D236" s="568" t="s">
        <v>449</v>
      </c>
      <c r="E236" s="567" t="s">
        <v>439</v>
      </c>
      <c r="F236" s="568" t="s">
        <v>440</v>
      </c>
      <c r="G236" s="567" t="s">
        <v>587</v>
      </c>
      <c r="H236" s="567">
        <v>129199</v>
      </c>
      <c r="I236" s="567">
        <v>29199</v>
      </c>
      <c r="J236" s="567" t="s">
        <v>869</v>
      </c>
      <c r="K236" s="567" t="s">
        <v>870</v>
      </c>
      <c r="L236" s="569">
        <v>994.72</v>
      </c>
      <c r="M236" s="569">
        <v>0</v>
      </c>
      <c r="N236" s="570">
        <v>0</v>
      </c>
    </row>
    <row r="237" spans="1:14" ht="14.4" customHeight="1" x14ac:dyDescent="0.3">
      <c r="A237" s="565" t="s">
        <v>436</v>
      </c>
      <c r="B237" s="566" t="s">
        <v>438</v>
      </c>
      <c r="C237" s="567" t="s">
        <v>448</v>
      </c>
      <c r="D237" s="568" t="s">
        <v>449</v>
      </c>
      <c r="E237" s="567" t="s">
        <v>439</v>
      </c>
      <c r="F237" s="568" t="s">
        <v>440</v>
      </c>
      <c r="G237" s="567" t="s">
        <v>587</v>
      </c>
      <c r="H237" s="567">
        <v>129384</v>
      </c>
      <c r="I237" s="567">
        <v>29384</v>
      </c>
      <c r="J237" s="567" t="s">
        <v>871</v>
      </c>
      <c r="K237" s="567" t="s">
        <v>850</v>
      </c>
      <c r="L237" s="569">
        <v>248.27</v>
      </c>
      <c r="M237" s="569">
        <v>1</v>
      </c>
      <c r="N237" s="570">
        <v>248.27</v>
      </c>
    </row>
    <row r="238" spans="1:14" ht="14.4" customHeight="1" x14ac:dyDescent="0.3">
      <c r="A238" s="565" t="s">
        <v>436</v>
      </c>
      <c r="B238" s="566" t="s">
        <v>438</v>
      </c>
      <c r="C238" s="567" t="s">
        <v>448</v>
      </c>
      <c r="D238" s="568" t="s">
        <v>449</v>
      </c>
      <c r="E238" s="567" t="s">
        <v>439</v>
      </c>
      <c r="F238" s="568" t="s">
        <v>440</v>
      </c>
      <c r="G238" s="567" t="s">
        <v>587</v>
      </c>
      <c r="H238" s="567">
        <v>129444</v>
      </c>
      <c r="I238" s="567">
        <v>29444</v>
      </c>
      <c r="J238" s="567" t="s">
        <v>872</v>
      </c>
      <c r="K238" s="567" t="s">
        <v>873</v>
      </c>
      <c r="L238" s="569">
        <v>2215.39</v>
      </c>
      <c r="M238" s="569">
        <v>1</v>
      </c>
      <c r="N238" s="570">
        <v>2215.39</v>
      </c>
    </row>
    <row r="239" spans="1:14" ht="14.4" customHeight="1" x14ac:dyDescent="0.3">
      <c r="A239" s="565" t="s">
        <v>436</v>
      </c>
      <c r="B239" s="566" t="s">
        <v>438</v>
      </c>
      <c r="C239" s="567" t="s">
        <v>448</v>
      </c>
      <c r="D239" s="568" t="s">
        <v>449</v>
      </c>
      <c r="E239" s="567" t="s">
        <v>439</v>
      </c>
      <c r="F239" s="568" t="s">
        <v>440</v>
      </c>
      <c r="G239" s="567" t="s">
        <v>587</v>
      </c>
      <c r="H239" s="567">
        <v>130056</v>
      </c>
      <c r="I239" s="567">
        <v>30056</v>
      </c>
      <c r="J239" s="567" t="s">
        <v>874</v>
      </c>
      <c r="K239" s="567" t="s">
        <v>875</v>
      </c>
      <c r="L239" s="569">
        <v>75.05</v>
      </c>
      <c r="M239" s="569">
        <v>2</v>
      </c>
      <c r="N239" s="570">
        <v>150.1</v>
      </c>
    </row>
    <row r="240" spans="1:14" ht="14.4" customHeight="1" x14ac:dyDescent="0.3">
      <c r="A240" s="565" t="s">
        <v>436</v>
      </c>
      <c r="B240" s="566" t="s">
        <v>438</v>
      </c>
      <c r="C240" s="567" t="s">
        <v>448</v>
      </c>
      <c r="D240" s="568" t="s">
        <v>449</v>
      </c>
      <c r="E240" s="567" t="s">
        <v>439</v>
      </c>
      <c r="F240" s="568" t="s">
        <v>440</v>
      </c>
      <c r="G240" s="567" t="s">
        <v>587</v>
      </c>
      <c r="H240" s="567">
        <v>130434</v>
      </c>
      <c r="I240" s="567">
        <v>30434</v>
      </c>
      <c r="J240" s="567" t="s">
        <v>702</v>
      </c>
      <c r="K240" s="567" t="s">
        <v>876</v>
      </c>
      <c r="L240" s="569">
        <v>164.93333382963749</v>
      </c>
      <c r="M240" s="569">
        <v>9</v>
      </c>
      <c r="N240" s="570">
        <v>1484.5600029778248</v>
      </c>
    </row>
    <row r="241" spans="1:14" ht="14.4" customHeight="1" x14ac:dyDescent="0.3">
      <c r="A241" s="565" t="s">
        <v>436</v>
      </c>
      <c r="B241" s="566" t="s">
        <v>438</v>
      </c>
      <c r="C241" s="567" t="s">
        <v>448</v>
      </c>
      <c r="D241" s="568" t="s">
        <v>449</v>
      </c>
      <c r="E241" s="567" t="s">
        <v>439</v>
      </c>
      <c r="F241" s="568" t="s">
        <v>440</v>
      </c>
      <c r="G241" s="567" t="s">
        <v>587</v>
      </c>
      <c r="H241" s="567">
        <v>131089</v>
      </c>
      <c r="I241" s="567">
        <v>31089</v>
      </c>
      <c r="J241" s="567" t="s">
        <v>877</v>
      </c>
      <c r="K241" s="567" t="s">
        <v>878</v>
      </c>
      <c r="L241" s="569">
        <v>57.39</v>
      </c>
      <c r="M241" s="569">
        <v>2</v>
      </c>
      <c r="N241" s="570">
        <v>114.78</v>
      </c>
    </row>
    <row r="242" spans="1:14" ht="14.4" customHeight="1" x14ac:dyDescent="0.3">
      <c r="A242" s="565" t="s">
        <v>436</v>
      </c>
      <c r="B242" s="566" t="s">
        <v>438</v>
      </c>
      <c r="C242" s="567" t="s">
        <v>448</v>
      </c>
      <c r="D242" s="568" t="s">
        <v>449</v>
      </c>
      <c r="E242" s="567" t="s">
        <v>439</v>
      </c>
      <c r="F242" s="568" t="s">
        <v>440</v>
      </c>
      <c r="G242" s="567" t="s">
        <v>587</v>
      </c>
      <c r="H242" s="567">
        <v>131215</v>
      </c>
      <c r="I242" s="567">
        <v>31215</v>
      </c>
      <c r="J242" s="567" t="s">
        <v>879</v>
      </c>
      <c r="K242" s="567" t="s">
        <v>880</v>
      </c>
      <c r="L242" s="569">
        <v>55.52</v>
      </c>
      <c r="M242" s="569">
        <v>1</v>
      </c>
      <c r="N242" s="570">
        <v>55.52</v>
      </c>
    </row>
    <row r="243" spans="1:14" ht="14.4" customHeight="1" x14ac:dyDescent="0.3">
      <c r="A243" s="565" t="s">
        <v>436</v>
      </c>
      <c r="B243" s="566" t="s">
        <v>438</v>
      </c>
      <c r="C243" s="567" t="s">
        <v>448</v>
      </c>
      <c r="D243" s="568" t="s">
        <v>449</v>
      </c>
      <c r="E243" s="567" t="s">
        <v>439</v>
      </c>
      <c r="F243" s="568" t="s">
        <v>440</v>
      </c>
      <c r="G243" s="567" t="s">
        <v>587</v>
      </c>
      <c r="H243" s="567">
        <v>131536</v>
      </c>
      <c r="I243" s="567">
        <v>31536</v>
      </c>
      <c r="J243" s="567" t="s">
        <v>881</v>
      </c>
      <c r="K243" s="567" t="s">
        <v>882</v>
      </c>
      <c r="L243" s="569">
        <v>221.3351506523355</v>
      </c>
      <c r="M243" s="569">
        <v>5</v>
      </c>
      <c r="N243" s="570">
        <v>1106.990602609342</v>
      </c>
    </row>
    <row r="244" spans="1:14" ht="14.4" customHeight="1" x14ac:dyDescent="0.3">
      <c r="A244" s="565" t="s">
        <v>436</v>
      </c>
      <c r="B244" s="566" t="s">
        <v>438</v>
      </c>
      <c r="C244" s="567" t="s">
        <v>448</v>
      </c>
      <c r="D244" s="568" t="s">
        <v>449</v>
      </c>
      <c r="E244" s="567" t="s">
        <v>439</v>
      </c>
      <c r="F244" s="568" t="s">
        <v>440</v>
      </c>
      <c r="G244" s="567" t="s">
        <v>587</v>
      </c>
      <c r="H244" s="567">
        <v>131654</v>
      </c>
      <c r="I244" s="567">
        <v>131654</v>
      </c>
      <c r="J244" s="567" t="s">
        <v>883</v>
      </c>
      <c r="K244" s="567" t="s">
        <v>884</v>
      </c>
      <c r="L244" s="569">
        <v>604.62369066103054</v>
      </c>
      <c r="M244" s="569">
        <v>7.1</v>
      </c>
      <c r="N244" s="570">
        <v>4292.8249151896616</v>
      </c>
    </row>
    <row r="245" spans="1:14" ht="14.4" customHeight="1" x14ac:dyDescent="0.3">
      <c r="A245" s="565" t="s">
        <v>436</v>
      </c>
      <c r="B245" s="566" t="s">
        <v>438</v>
      </c>
      <c r="C245" s="567" t="s">
        <v>448</v>
      </c>
      <c r="D245" s="568" t="s">
        <v>449</v>
      </c>
      <c r="E245" s="567" t="s">
        <v>439</v>
      </c>
      <c r="F245" s="568" t="s">
        <v>440</v>
      </c>
      <c r="G245" s="567" t="s">
        <v>587</v>
      </c>
      <c r="H245" s="567">
        <v>131963</v>
      </c>
      <c r="I245" s="567">
        <v>31963</v>
      </c>
      <c r="J245" s="567" t="s">
        <v>885</v>
      </c>
      <c r="K245" s="567" t="s">
        <v>886</v>
      </c>
      <c r="L245" s="569">
        <v>44.015000000000001</v>
      </c>
      <c r="M245" s="569">
        <v>2</v>
      </c>
      <c r="N245" s="570">
        <v>88.03</v>
      </c>
    </row>
    <row r="246" spans="1:14" ht="14.4" customHeight="1" x14ac:dyDescent="0.3">
      <c r="A246" s="565" t="s">
        <v>436</v>
      </c>
      <c r="B246" s="566" t="s">
        <v>438</v>
      </c>
      <c r="C246" s="567" t="s">
        <v>448</v>
      </c>
      <c r="D246" s="568" t="s">
        <v>449</v>
      </c>
      <c r="E246" s="567" t="s">
        <v>439</v>
      </c>
      <c r="F246" s="568" t="s">
        <v>440</v>
      </c>
      <c r="G246" s="567" t="s">
        <v>587</v>
      </c>
      <c r="H246" s="567">
        <v>132020</v>
      </c>
      <c r="I246" s="567">
        <v>32020</v>
      </c>
      <c r="J246" s="567" t="s">
        <v>887</v>
      </c>
      <c r="K246" s="567" t="s">
        <v>888</v>
      </c>
      <c r="L246" s="569">
        <v>99</v>
      </c>
      <c r="M246" s="569">
        <v>2</v>
      </c>
      <c r="N246" s="570">
        <v>198</v>
      </c>
    </row>
    <row r="247" spans="1:14" ht="14.4" customHeight="1" x14ac:dyDescent="0.3">
      <c r="A247" s="565" t="s">
        <v>436</v>
      </c>
      <c r="B247" s="566" t="s">
        <v>438</v>
      </c>
      <c r="C247" s="567" t="s">
        <v>448</v>
      </c>
      <c r="D247" s="568" t="s">
        <v>449</v>
      </c>
      <c r="E247" s="567" t="s">
        <v>439</v>
      </c>
      <c r="F247" s="568" t="s">
        <v>440</v>
      </c>
      <c r="G247" s="567" t="s">
        <v>587</v>
      </c>
      <c r="H247" s="567">
        <v>132225</v>
      </c>
      <c r="I247" s="567">
        <v>32225</v>
      </c>
      <c r="J247" s="567" t="s">
        <v>881</v>
      </c>
      <c r="K247" s="567" t="s">
        <v>889</v>
      </c>
      <c r="L247" s="569">
        <v>77.416620537851898</v>
      </c>
      <c r="M247" s="569">
        <v>7</v>
      </c>
      <c r="N247" s="570">
        <v>541.78972322711138</v>
      </c>
    </row>
    <row r="248" spans="1:14" ht="14.4" customHeight="1" x14ac:dyDescent="0.3">
      <c r="A248" s="565" t="s">
        <v>436</v>
      </c>
      <c r="B248" s="566" t="s">
        <v>438</v>
      </c>
      <c r="C248" s="567" t="s">
        <v>448</v>
      </c>
      <c r="D248" s="568" t="s">
        <v>449</v>
      </c>
      <c r="E248" s="567" t="s">
        <v>439</v>
      </c>
      <c r="F248" s="568" t="s">
        <v>440</v>
      </c>
      <c r="G248" s="567" t="s">
        <v>587</v>
      </c>
      <c r="H248" s="567">
        <v>132393</v>
      </c>
      <c r="I248" s="567">
        <v>32393</v>
      </c>
      <c r="J248" s="567" t="s">
        <v>890</v>
      </c>
      <c r="K248" s="567" t="s">
        <v>891</v>
      </c>
      <c r="L248" s="569">
        <v>853.15</v>
      </c>
      <c r="M248" s="569">
        <v>1</v>
      </c>
      <c r="N248" s="570">
        <v>853.15</v>
      </c>
    </row>
    <row r="249" spans="1:14" ht="14.4" customHeight="1" x14ac:dyDescent="0.3">
      <c r="A249" s="565" t="s">
        <v>436</v>
      </c>
      <c r="B249" s="566" t="s">
        <v>438</v>
      </c>
      <c r="C249" s="567" t="s">
        <v>448</v>
      </c>
      <c r="D249" s="568" t="s">
        <v>449</v>
      </c>
      <c r="E249" s="567" t="s">
        <v>439</v>
      </c>
      <c r="F249" s="568" t="s">
        <v>440</v>
      </c>
      <c r="G249" s="567" t="s">
        <v>587</v>
      </c>
      <c r="H249" s="567">
        <v>132917</v>
      </c>
      <c r="I249" s="567">
        <v>32917</v>
      </c>
      <c r="J249" s="567" t="s">
        <v>892</v>
      </c>
      <c r="K249" s="567" t="s">
        <v>893</v>
      </c>
      <c r="L249" s="569">
        <v>183.71049456664275</v>
      </c>
      <c r="M249" s="569">
        <v>8</v>
      </c>
      <c r="N249" s="570">
        <v>1498.082045357582</v>
      </c>
    </row>
    <row r="250" spans="1:14" ht="14.4" customHeight="1" x14ac:dyDescent="0.3">
      <c r="A250" s="565" t="s">
        <v>436</v>
      </c>
      <c r="B250" s="566" t="s">
        <v>438</v>
      </c>
      <c r="C250" s="567" t="s">
        <v>448</v>
      </c>
      <c r="D250" s="568" t="s">
        <v>449</v>
      </c>
      <c r="E250" s="567" t="s">
        <v>439</v>
      </c>
      <c r="F250" s="568" t="s">
        <v>440</v>
      </c>
      <c r="G250" s="567" t="s">
        <v>587</v>
      </c>
      <c r="H250" s="567">
        <v>132992</v>
      </c>
      <c r="I250" s="567">
        <v>32992</v>
      </c>
      <c r="J250" s="567" t="s">
        <v>894</v>
      </c>
      <c r="K250" s="567" t="s">
        <v>895</v>
      </c>
      <c r="L250" s="569">
        <v>139.8810609016584</v>
      </c>
      <c r="M250" s="569">
        <v>15</v>
      </c>
      <c r="N250" s="570">
        <v>2125.0948526232178</v>
      </c>
    </row>
    <row r="251" spans="1:14" ht="14.4" customHeight="1" x14ac:dyDescent="0.3">
      <c r="A251" s="565" t="s">
        <v>436</v>
      </c>
      <c r="B251" s="566" t="s">
        <v>438</v>
      </c>
      <c r="C251" s="567" t="s">
        <v>448</v>
      </c>
      <c r="D251" s="568" t="s">
        <v>449</v>
      </c>
      <c r="E251" s="567" t="s">
        <v>439</v>
      </c>
      <c r="F251" s="568" t="s">
        <v>440</v>
      </c>
      <c r="G251" s="567" t="s">
        <v>587</v>
      </c>
      <c r="H251" s="567">
        <v>138839</v>
      </c>
      <c r="I251" s="567">
        <v>138839</v>
      </c>
      <c r="J251" s="567" t="s">
        <v>896</v>
      </c>
      <c r="K251" s="567" t="s">
        <v>897</v>
      </c>
      <c r="L251" s="569">
        <v>38</v>
      </c>
      <c r="M251" s="569">
        <v>5</v>
      </c>
      <c r="N251" s="570">
        <v>190</v>
      </c>
    </row>
    <row r="252" spans="1:14" ht="14.4" customHeight="1" x14ac:dyDescent="0.3">
      <c r="A252" s="565" t="s">
        <v>436</v>
      </c>
      <c r="B252" s="566" t="s">
        <v>438</v>
      </c>
      <c r="C252" s="567" t="s">
        <v>448</v>
      </c>
      <c r="D252" s="568" t="s">
        <v>449</v>
      </c>
      <c r="E252" s="567" t="s">
        <v>439</v>
      </c>
      <c r="F252" s="568" t="s">
        <v>440</v>
      </c>
      <c r="G252" s="567" t="s">
        <v>587</v>
      </c>
      <c r="H252" s="567">
        <v>140122</v>
      </c>
      <c r="I252" s="567">
        <v>40122</v>
      </c>
      <c r="J252" s="567" t="s">
        <v>898</v>
      </c>
      <c r="K252" s="567" t="s">
        <v>826</v>
      </c>
      <c r="L252" s="569">
        <v>33.681333333333356</v>
      </c>
      <c r="M252" s="569">
        <v>120</v>
      </c>
      <c r="N252" s="570">
        <v>4179.4400000000041</v>
      </c>
    </row>
    <row r="253" spans="1:14" ht="14.4" customHeight="1" x14ac:dyDescent="0.3">
      <c r="A253" s="565" t="s">
        <v>436</v>
      </c>
      <c r="B253" s="566" t="s">
        <v>438</v>
      </c>
      <c r="C253" s="567" t="s">
        <v>448</v>
      </c>
      <c r="D253" s="568" t="s">
        <v>449</v>
      </c>
      <c r="E253" s="567" t="s">
        <v>439</v>
      </c>
      <c r="F253" s="568" t="s">
        <v>440</v>
      </c>
      <c r="G253" s="567" t="s">
        <v>587</v>
      </c>
      <c r="H253" s="567">
        <v>140274</v>
      </c>
      <c r="I253" s="567">
        <v>40274</v>
      </c>
      <c r="J253" s="567" t="s">
        <v>899</v>
      </c>
      <c r="K253" s="567" t="s">
        <v>900</v>
      </c>
      <c r="L253" s="569">
        <v>54.6</v>
      </c>
      <c r="M253" s="569">
        <v>1</v>
      </c>
      <c r="N253" s="570">
        <v>54.6</v>
      </c>
    </row>
    <row r="254" spans="1:14" ht="14.4" customHeight="1" x14ac:dyDescent="0.3">
      <c r="A254" s="565" t="s">
        <v>436</v>
      </c>
      <c r="B254" s="566" t="s">
        <v>438</v>
      </c>
      <c r="C254" s="567" t="s">
        <v>448</v>
      </c>
      <c r="D254" s="568" t="s">
        <v>449</v>
      </c>
      <c r="E254" s="567" t="s">
        <v>439</v>
      </c>
      <c r="F254" s="568" t="s">
        <v>440</v>
      </c>
      <c r="G254" s="567" t="s">
        <v>587</v>
      </c>
      <c r="H254" s="567">
        <v>142475</v>
      </c>
      <c r="I254" s="567">
        <v>42475</v>
      </c>
      <c r="J254" s="567" t="s">
        <v>901</v>
      </c>
      <c r="K254" s="567" t="s">
        <v>902</v>
      </c>
      <c r="L254" s="569">
        <v>101.41006557965551</v>
      </c>
      <c r="M254" s="569">
        <v>3</v>
      </c>
      <c r="N254" s="570">
        <v>303.89026231862204</v>
      </c>
    </row>
    <row r="255" spans="1:14" ht="14.4" customHeight="1" x14ac:dyDescent="0.3">
      <c r="A255" s="565" t="s">
        <v>436</v>
      </c>
      <c r="B255" s="566" t="s">
        <v>438</v>
      </c>
      <c r="C255" s="567" t="s">
        <v>448</v>
      </c>
      <c r="D255" s="568" t="s">
        <v>449</v>
      </c>
      <c r="E255" s="567" t="s">
        <v>439</v>
      </c>
      <c r="F255" s="568" t="s">
        <v>440</v>
      </c>
      <c r="G255" s="567" t="s">
        <v>587</v>
      </c>
      <c r="H255" s="567">
        <v>144303</v>
      </c>
      <c r="I255" s="567">
        <v>44303</v>
      </c>
      <c r="J255" s="567" t="s">
        <v>903</v>
      </c>
      <c r="K255" s="567" t="s">
        <v>904</v>
      </c>
      <c r="L255" s="569">
        <v>59.43</v>
      </c>
      <c r="M255" s="569">
        <v>3</v>
      </c>
      <c r="N255" s="570">
        <v>178.29</v>
      </c>
    </row>
    <row r="256" spans="1:14" ht="14.4" customHeight="1" x14ac:dyDescent="0.3">
      <c r="A256" s="565" t="s">
        <v>436</v>
      </c>
      <c r="B256" s="566" t="s">
        <v>438</v>
      </c>
      <c r="C256" s="567" t="s">
        <v>448</v>
      </c>
      <c r="D256" s="568" t="s">
        <v>449</v>
      </c>
      <c r="E256" s="567" t="s">
        <v>439</v>
      </c>
      <c r="F256" s="568" t="s">
        <v>440</v>
      </c>
      <c r="G256" s="567" t="s">
        <v>587</v>
      </c>
      <c r="H256" s="567">
        <v>144305</v>
      </c>
      <c r="I256" s="567">
        <v>44305</v>
      </c>
      <c r="J256" s="567" t="s">
        <v>905</v>
      </c>
      <c r="K256" s="567" t="s">
        <v>906</v>
      </c>
      <c r="L256" s="569">
        <v>85.818114721381946</v>
      </c>
      <c r="M256" s="569">
        <v>16</v>
      </c>
      <c r="N256" s="570">
        <v>1373.0264569760225</v>
      </c>
    </row>
    <row r="257" spans="1:14" ht="14.4" customHeight="1" x14ac:dyDescent="0.3">
      <c r="A257" s="565" t="s">
        <v>436</v>
      </c>
      <c r="B257" s="566" t="s">
        <v>438</v>
      </c>
      <c r="C257" s="567" t="s">
        <v>448</v>
      </c>
      <c r="D257" s="568" t="s">
        <v>449</v>
      </c>
      <c r="E257" s="567" t="s">
        <v>439</v>
      </c>
      <c r="F257" s="568" t="s">
        <v>440</v>
      </c>
      <c r="G257" s="567" t="s">
        <v>587</v>
      </c>
      <c r="H257" s="567">
        <v>144307</v>
      </c>
      <c r="I257" s="567">
        <v>44307</v>
      </c>
      <c r="J257" s="567" t="s">
        <v>907</v>
      </c>
      <c r="K257" s="567" t="s">
        <v>908</v>
      </c>
      <c r="L257" s="569">
        <v>123.834998141062</v>
      </c>
      <c r="M257" s="569">
        <v>2</v>
      </c>
      <c r="N257" s="570">
        <v>247.669996282124</v>
      </c>
    </row>
    <row r="258" spans="1:14" ht="14.4" customHeight="1" x14ac:dyDescent="0.3">
      <c r="A258" s="565" t="s">
        <v>436</v>
      </c>
      <c r="B258" s="566" t="s">
        <v>438</v>
      </c>
      <c r="C258" s="567" t="s">
        <v>448</v>
      </c>
      <c r="D258" s="568" t="s">
        <v>449</v>
      </c>
      <c r="E258" s="567" t="s">
        <v>439</v>
      </c>
      <c r="F258" s="568" t="s">
        <v>440</v>
      </c>
      <c r="G258" s="567" t="s">
        <v>587</v>
      </c>
      <c r="H258" s="567">
        <v>144357</v>
      </c>
      <c r="I258" s="567">
        <v>44357</v>
      </c>
      <c r="J258" s="567" t="s">
        <v>909</v>
      </c>
      <c r="K258" s="567" t="s">
        <v>910</v>
      </c>
      <c r="L258" s="569">
        <v>3786.72</v>
      </c>
      <c r="M258" s="569">
        <v>1</v>
      </c>
      <c r="N258" s="570">
        <v>3786.72</v>
      </c>
    </row>
    <row r="259" spans="1:14" ht="14.4" customHeight="1" x14ac:dyDescent="0.3">
      <c r="A259" s="565" t="s">
        <v>436</v>
      </c>
      <c r="B259" s="566" t="s">
        <v>438</v>
      </c>
      <c r="C259" s="567" t="s">
        <v>448</v>
      </c>
      <c r="D259" s="568" t="s">
        <v>449</v>
      </c>
      <c r="E259" s="567" t="s">
        <v>439</v>
      </c>
      <c r="F259" s="568" t="s">
        <v>440</v>
      </c>
      <c r="G259" s="567" t="s">
        <v>587</v>
      </c>
      <c r="H259" s="567">
        <v>145241</v>
      </c>
      <c r="I259" s="567">
        <v>45241</v>
      </c>
      <c r="J259" s="567" t="s">
        <v>911</v>
      </c>
      <c r="K259" s="567" t="s">
        <v>912</v>
      </c>
      <c r="L259" s="569">
        <v>457.03166666666669</v>
      </c>
      <c r="M259" s="569">
        <v>6</v>
      </c>
      <c r="N259" s="570">
        <v>2742.19</v>
      </c>
    </row>
    <row r="260" spans="1:14" ht="14.4" customHeight="1" x14ac:dyDescent="0.3">
      <c r="A260" s="565" t="s">
        <v>436</v>
      </c>
      <c r="B260" s="566" t="s">
        <v>438</v>
      </c>
      <c r="C260" s="567" t="s">
        <v>448</v>
      </c>
      <c r="D260" s="568" t="s">
        <v>449</v>
      </c>
      <c r="E260" s="567" t="s">
        <v>439</v>
      </c>
      <c r="F260" s="568" t="s">
        <v>440</v>
      </c>
      <c r="G260" s="567" t="s">
        <v>587</v>
      </c>
      <c r="H260" s="567">
        <v>145499</v>
      </c>
      <c r="I260" s="567">
        <v>45499</v>
      </c>
      <c r="J260" s="567" t="s">
        <v>913</v>
      </c>
      <c r="K260" s="567" t="s">
        <v>914</v>
      </c>
      <c r="L260" s="569">
        <v>108.88635562593822</v>
      </c>
      <c r="M260" s="569">
        <v>17</v>
      </c>
      <c r="N260" s="570">
        <v>1850.9254515818541</v>
      </c>
    </row>
    <row r="261" spans="1:14" ht="14.4" customHeight="1" x14ac:dyDescent="0.3">
      <c r="A261" s="565" t="s">
        <v>436</v>
      </c>
      <c r="B261" s="566" t="s">
        <v>438</v>
      </c>
      <c r="C261" s="567" t="s">
        <v>448</v>
      </c>
      <c r="D261" s="568" t="s">
        <v>449</v>
      </c>
      <c r="E261" s="567" t="s">
        <v>439</v>
      </c>
      <c r="F261" s="568" t="s">
        <v>440</v>
      </c>
      <c r="G261" s="567" t="s">
        <v>587</v>
      </c>
      <c r="H261" s="567">
        <v>146444</v>
      </c>
      <c r="I261" s="567">
        <v>46444</v>
      </c>
      <c r="J261" s="567" t="s">
        <v>915</v>
      </c>
      <c r="K261" s="567" t="s">
        <v>916</v>
      </c>
      <c r="L261" s="569">
        <v>423.30229896532796</v>
      </c>
      <c r="M261" s="569">
        <v>5</v>
      </c>
      <c r="N261" s="570">
        <v>2117.339195861312</v>
      </c>
    </row>
    <row r="262" spans="1:14" ht="14.4" customHeight="1" x14ac:dyDescent="0.3">
      <c r="A262" s="565" t="s">
        <v>436</v>
      </c>
      <c r="B262" s="566" t="s">
        <v>438</v>
      </c>
      <c r="C262" s="567" t="s">
        <v>448</v>
      </c>
      <c r="D262" s="568" t="s">
        <v>449</v>
      </c>
      <c r="E262" s="567" t="s">
        <v>439</v>
      </c>
      <c r="F262" s="568" t="s">
        <v>440</v>
      </c>
      <c r="G262" s="567" t="s">
        <v>587</v>
      </c>
      <c r="H262" s="567">
        <v>146692</v>
      </c>
      <c r="I262" s="567">
        <v>46692</v>
      </c>
      <c r="J262" s="567" t="s">
        <v>917</v>
      </c>
      <c r="K262" s="567" t="s">
        <v>918</v>
      </c>
      <c r="L262" s="569">
        <v>78.473309217010069</v>
      </c>
      <c r="M262" s="569">
        <v>4</v>
      </c>
      <c r="N262" s="570">
        <v>313.66992765103021</v>
      </c>
    </row>
    <row r="263" spans="1:14" ht="14.4" customHeight="1" x14ac:dyDescent="0.3">
      <c r="A263" s="565" t="s">
        <v>436</v>
      </c>
      <c r="B263" s="566" t="s">
        <v>438</v>
      </c>
      <c r="C263" s="567" t="s">
        <v>448</v>
      </c>
      <c r="D263" s="568" t="s">
        <v>449</v>
      </c>
      <c r="E263" s="567" t="s">
        <v>439</v>
      </c>
      <c r="F263" s="568" t="s">
        <v>440</v>
      </c>
      <c r="G263" s="567" t="s">
        <v>587</v>
      </c>
      <c r="H263" s="567">
        <v>146694</v>
      </c>
      <c r="I263" s="567">
        <v>46694</v>
      </c>
      <c r="J263" s="567" t="s">
        <v>919</v>
      </c>
      <c r="K263" s="567" t="s">
        <v>920</v>
      </c>
      <c r="L263" s="569">
        <v>106.86</v>
      </c>
      <c r="M263" s="569">
        <v>4</v>
      </c>
      <c r="N263" s="570">
        <v>427.44</v>
      </c>
    </row>
    <row r="264" spans="1:14" ht="14.4" customHeight="1" x14ac:dyDescent="0.3">
      <c r="A264" s="565" t="s">
        <v>436</v>
      </c>
      <c r="B264" s="566" t="s">
        <v>438</v>
      </c>
      <c r="C264" s="567" t="s">
        <v>448</v>
      </c>
      <c r="D264" s="568" t="s">
        <v>449</v>
      </c>
      <c r="E264" s="567" t="s">
        <v>439</v>
      </c>
      <c r="F264" s="568" t="s">
        <v>440</v>
      </c>
      <c r="G264" s="567" t="s">
        <v>587</v>
      </c>
      <c r="H264" s="567">
        <v>146755</v>
      </c>
      <c r="I264" s="567">
        <v>46755</v>
      </c>
      <c r="J264" s="567" t="s">
        <v>921</v>
      </c>
      <c r="K264" s="567" t="s">
        <v>922</v>
      </c>
      <c r="L264" s="569">
        <v>101.58</v>
      </c>
      <c r="M264" s="569">
        <v>2</v>
      </c>
      <c r="N264" s="570">
        <v>203.16</v>
      </c>
    </row>
    <row r="265" spans="1:14" ht="14.4" customHeight="1" x14ac:dyDescent="0.3">
      <c r="A265" s="565" t="s">
        <v>436</v>
      </c>
      <c r="B265" s="566" t="s">
        <v>438</v>
      </c>
      <c r="C265" s="567" t="s">
        <v>448</v>
      </c>
      <c r="D265" s="568" t="s">
        <v>449</v>
      </c>
      <c r="E265" s="567" t="s">
        <v>439</v>
      </c>
      <c r="F265" s="568" t="s">
        <v>440</v>
      </c>
      <c r="G265" s="567" t="s">
        <v>587</v>
      </c>
      <c r="H265" s="567">
        <v>147033</v>
      </c>
      <c r="I265" s="567">
        <v>47033</v>
      </c>
      <c r="J265" s="567" t="s">
        <v>923</v>
      </c>
      <c r="K265" s="567" t="s">
        <v>924</v>
      </c>
      <c r="L265" s="569">
        <v>104.15647459729701</v>
      </c>
      <c r="M265" s="569">
        <v>4</v>
      </c>
      <c r="N265" s="570">
        <v>416.55894698585502</v>
      </c>
    </row>
    <row r="266" spans="1:14" ht="14.4" customHeight="1" x14ac:dyDescent="0.3">
      <c r="A266" s="565" t="s">
        <v>436</v>
      </c>
      <c r="B266" s="566" t="s">
        <v>438</v>
      </c>
      <c r="C266" s="567" t="s">
        <v>448</v>
      </c>
      <c r="D266" s="568" t="s">
        <v>449</v>
      </c>
      <c r="E266" s="567" t="s">
        <v>439</v>
      </c>
      <c r="F266" s="568" t="s">
        <v>440</v>
      </c>
      <c r="G266" s="567" t="s">
        <v>587</v>
      </c>
      <c r="H266" s="567">
        <v>147193</v>
      </c>
      <c r="I266" s="567">
        <v>47193</v>
      </c>
      <c r="J266" s="567" t="s">
        <v>925</v>
      </c>
      <c r="K266" s="567" t="s">
        <v>926</v>
      </c>
      <c r="L266" s="569">
        <v>341.05333333333334</v>
      </c>
      <c r="M266" s="569">
        <v>8</v>
      </c>
      <c r="N266" s="570">
        <v>2725.56</v>
      </c>
    </row>
    <row r="267" spans="1:14" ht="14.4" customHeight="1" x14ac:dyDescent="0.3">
      <c r="A267" s="565" t="s">
        <v>436</v>
      </c>
      <c r="B267" s="566" t="s">
        <v>438</v>
      </c>
      <c r="C267" s="567" t="s">
        <v>448</v>
      </c>
      <c r="D267" s="568" t="s">
        <v>449</v>
      </c>
      <c r="E267" s="567" t="s">
        <v>439</v>
      </c>
      <c r="F267" s="568" t="s">
        <v>440</v>
      </c>
      <c r="G267" s="567" t="s">
        <v>587</v>
      </c>
      <c r="H267" s="567">
        <v>147224</v>
      </c>
      <c r="I267" s="567">
        <v>47224</v>
      </c>
      <c r="J267" s="567" t="s">
        <v>927</v>
      </c>
      <c r="K267" s="567" t="s">
        <v>928</v>
      </c>
      <c r="L267" s="569">
        <v>201.53333333333333</v>
      </c>
      <c r="M267" s="569">
        <v>4</v>
      </c>
      <c r="N267" s="570">
        <v>790.01</v>
      </c>
    </row>
    <row r="268" spans="1:14" ht="14.4" customHeight="1" x14ac:dyDescent="0.3">
      <c r="A268" s="565" t="s">
        <v>436</v>
      </c>
      <c r="B268" s="566" t="s">
        <v>438</v>
      </c>
      <c r="C268" s="567" t="s">
        <v>448</v>
      </c>
      <c r="D268" s="568" t="s">
        <v>449</v>
      </c>
      <c r="E268" s="567" t="s">
        <v>439</v>
      </c>
      <c r="F268" s="568" t="s">
        <v>440</v>
      </c>
      <c r="G268" s="567" t="s">
        <v>587</v>
      </c>
      <c r="H268" s="567">
        <v>147285</v>
      </c>
      <c r="I268" s="567">
        <v>47285</v>
      </c>
      <c r="J268" s="567" t="s">
        <v>929</v>
      </c>
      <c r="K268" s="567" t="s">
        <v>930</v>
      </c>
      <c r="L268" s="569">
        <v>1959.73</v>
      </c>
      <c r="M268" s="569">
        <v>1</v>
      </c>
      <c r="N268" s="570">
        <v>1959.73</v>
      </c>
    </row>
    <row r="269" spans="1:14" ht="14.4" customHeight="1" x14ac:dyDescent="0.3">
      <c r="A269" s="565" t="s">
        <v>436</v>
      </c>
      <c r="B269" s="566" t="s">
        <v>438</v>
      </c>
      <c r="C269" s="567" t="s">
        <v>448</v>
      </c>
      <c r="D269" s="568" t="s">
        <v>449</v>
      </c>
      <c r="E269" s="567" t="s">
        <v>439</v>
      </c>
      <c r="F269" s="568" t="s">
        <v>440</v>
      </c>
      <c r="G269" s="567" t="s">
        <v>587</v>
      </c>
      <c r="H269" s="567">
        <v>147454</v>
      </c>
      <c r="I269" s="567">
        <v>147454</v>
      </c>
      <c r="J269" s="567" t="s">
        <v>931</v>
      </c>
      <c r="K269" s="567" t="s">
        <v>932</v>
      </c>
      <c r="L269" s="569">
        <v>76.959999999999994</v>
      </c>
      <c r="M269" s="569">
        <v>1</v>
      </c>
      <c r="N269" s="570">
        <v>76.959999999999994</v>
      </c>
    </row>
    <row r="270" spans="1:14" ht="14.4" customHeight="1" x14ac:dyDescent="0.3">
      <c r="A270" s="565" t="s">
        <v>436</v>
      </c>
      <c r="B270" s="566" t="s">
        <v>438</v>
      </c>
      <c r="C270" s="567" t="s">
        <v>448</v>
      </c>
      <c r="D270" s="568" t="s">
        <v>449</v>
      </c>
      <c r="E270" s="567" t="s">
        <v>439</v>
      </c>
      <c r="F270" s="568" t="s">
        <v>440</v>
      </c>
      <c r="G270" s="567" t="s">
        <v>587</v>
      </c>
      <c r="H270" s="567">
        <v>147514</v>
      </c>
      <c r="I270" s="567">
        <v>47514</v>
      </c>
      <c r="J270" s="567" t="s">
        <v>933</v>
      </c>
      <c r="K270" s="567" t="s">
        <v>934</v>
      </c>
      <c r="L270" s="569">
        <v>95.066650489015672</v>
      </c>
      <c r="M270" s="569">
        <v>6</v>
      </c>
      <c r="N270" s="570">
        <v>570.39990293409403</v>
      </c>
    </row>
    <row r="271" spans="1:14" ht="14.4" customHeight="1" x14ac:dyDescent="0.3">
      <c r="A271" s="565" t="s">
        <v>436</v>
      </c>
      <c r="B271" s="566" t="s">
        <v>438</v>
      </c>
      <c r="C271" s="567" t="s">
        <v>448</v>
      </c>
      <c r="D271" s="568" t="s">
        <v>449</v>
      </c>
      <c r="E271" s="567" t="s">
        <v>439</v>
      </c>
      <c r="F271" s="568" t="s">
        <v>440</v>
      </c>
      <c r="G271" s="567" t="s">
        <v>587</v>
      </c>
      <c r="H271" s="567">
        <v>147515</v>
      </c>
      <c r="I271" s="567">
        <v>47515</v>
      </c>
      <c r="J271" s="567" t="s">
        <v>933</v>
      </c>
      <c r="K271" s="567" t="s">
        <v>935</v>
      </c>
      <c r="L271" s="569">
        <v>97.67988970974875</v>
      </c>
      <c r="M271" s="569">
        <v>8</v>
      </c>
      <c r="N271" s="570">
        <v>780.79929410178727</v>
      </c>
    </row>
    <row r="272" spans="1:14" ht="14.4" customHeight="1" x14ac:dyDescent="0.3">
      <c r="A272" s="565" t="s">
        <v>436</v>
      </c>
      <c r="B272" s="566" t="s">
        <v>438</v>
      </c>
      <c r="C272" s="567" t="s">
        <v>448</v>
      </c>
      <c r="D272" s="568" t="s">
        <v>449</v>
      </c>
      <c r="E272" s="567" t="s">
        <v>439</v>
      </c>
      <c r="F272" s="568" t="s">
        <v>440</v>
      </c>
      <c r="G272" s="567" t="s">
        <v>587</v>
      </c>
      <c r="H272" s="567">
        <v>147664</v>
      </c>
      <c r="I272" s="567">
        <v>47664</v>
      </c>
      <c r="J272" s="567" t="s">
        <v>936</v>
      </c>
      <c r="K272" s="567" t="s">
        <v>937</v>
      </c>
      <c r="L272" s="569">
        <v>119.59</v>
      </c>
      <c r="M272" s="569">
        <v>2</v>
      </c>
      <c r="N272" s="570">
        <v>239.18</v>
      </c>
    </row>
    <row r="273" spans="1:14" ht="14.4" customHeight="1" x14ac:dyDescent="0.3">
      <c r="A273" s="565" t="s">
        <v>436</v>
      </c>
      <c r="B273" s="566" t="s">
        <v>438</v>
      </c>
      <c r="C273" s="567" t="s">
        <v>448</v>
      </c>
      <c r="D273" s="568" t="s">
        <v>449</v>
      </c>
      <c r="E273" s="567" t="s">
        <v>439</v>
      </c>
      <c r="F273" s="568" t="s">
        <v>440</v>
      </c>
      <c r="G273" s="567" t="s">
        <v>587</v>
      </c>
      <c r="H273" s="567">
        <v>148578</v>
      </c>
      <c r="I273" s="567">
        <v>48578</v>
      </c>
      <c r="J273" s="567" t="s">
        <v>938</v>
      </c>
      <c r="K273" s="567" t="s">
        <v>939</v>
      </c>
      <c r="L273" s="569">
        <v>76.894248682399137</v>
      </c>
      <c r="M273" s="569">
        <v>59</v>
      </c>
      <c r="N273" s="570">
        <v>4536.9409835219185</v>
      </c>
    </row>
    <row r="274" spans="1:14" ht="14.4" customHeight="1" x14ac:dyDescent="0.3">
      <c r="A274" s="565" t="s">
        <v>436</v>
      </c>
      <c r="B274" s="566" t="s">
        <v>438</v>
      </c>
      <c r="C274" s="567" t="s">
        <v>448</v>
      </c>
      <c r="D274" s="568" t="s">
        <v>449</v>
      </c>
      <c r="E274" s="567" t="s">
        <v>439</v>
      </c>
      <c r="F274" s="568" t="s">
        <v>440</v>
      </c>
      <c r="G274" s="567" t="s">
        <v>587</v>
      </c>
      <c r="H274" s="567">
        <v>148888</v>
      </c>
      <c r="I274" s="567">
        <v>48888</v>
      </c>
      <c r="J274" s="567" t="s">
        <v>940</v>
      </c>
      <c r="K274" s="567" t="s">
        <v>941</v>
      </c>
      <c r="L274" s="569">
        <v>54.720162059055603</v>
      </c>
      <c r="M274" s="569">
        <v>1</v>
      </c>
      <c r="N274" s="570">
        <v>54.720162059055603</v>
      </c>
    </row>
    <row r="275" spans="1:14" ht="14.4" customHeight="1" x14ac:dyDescent="0.3">
      <c r="A275" s="565" t="s">
        <v>436</v>
      </c>
      <c r="B275" s="566" t="s">
        <v>438</v>
      </c>
      <c r="C275" s="567" t="s">
        <v>448</v>
      </c>
      <c r="D275" s="568" t="s">
        <v>449</v>
      </c>
      <c r="E275" s="567" t="s">
        <v>439</v>
      </c>
      <c r="F275" s="568" t="s">
        <v>440</v>
      </c>
      <c r="G275" s="567" t="s">
        <v>587</v>
      </c>
      <c r="H275" s="567">
        <v>149013</v>
      </c>
      <c r="I275" s="567">
        <v>49013</v>
      </c>
      <c r="J275" s="567" t="s">
        <v>942</v>
      </c>
      <c r="K275" s="567" t="s">
        <v>943</v>
      </c>
      <c r="L275" s="569">
        <v>53.42</v>
      </c>
      <c r="M275" s="569">
        <v>1</v>
      </c>
      <c r="N275" s="570">
        <v>53.42</v>
      </c>
    </row>
    <row r="276" spans="1:14" ht="14.4" customHeight="1" x14ac:dyDescent="0.3">
      <c r="A276" s="565" t="s">
        <v>436</v>
      </c>
      <c r="B276" s="566" t="s">
        <v>438</v>
      </c>
      <c r="C276" s="567" t="s">
        <v>448</v>
      </c>
      <c r="D276" s="568" t="s">
        <v>449</v>
      </c>
      <c r="E276" s="567" t="s">
        <v>439</v>
      </c>
      <c r="F276" s="568" t="s">
        <v>440</v>
      </c>
      <c r="G276" s="567" t="s">
        <v>587</v>
      </c>
      <c r="H276" s="567">
        <v>149018</v>
      </c>
      <c r="I276" s="567">
        <v>49018</v>
      </c>
      <c r="J276" s="567" t="s">
        <v>944</v>
      </c>
      <c r="K276" s="567" t="s">
        <v>945</v>
      </c>
      <c r="L276" s="569">
        <v>98.876687483290468</v>
      </c>
      <c r="M276" s="569">
        <v>9</v>
      </c>
      <c r="N276" s="570">
        <v>889.89018734961428</v>
      </c>
    </row>
    <row r="277" spans="1:14" ht="14.4" customHeight="1" x14ac:dyDescent="0.3">
      <c r="A277" s="565" t="s">
        <v>436</v>
      </c>
      <c r="B277" s="566" t="s">
        <v>438</v>
      </c>
      <c r="C277" s="567" t="s">
        <v>448</v>
      </c>
      <c r="D277" s="568" t="s">
        <v>449</v>
      </c>
      <c r="E277" s="567" t="s">
        <v>439</v>
      </c>
      <c r="F277" s="568" t="s">
        <v>440</v>
      </c>
      <c r="G277" s="567" t="s">
        <v>587</v>
      </c>
      <c r="H277" s="567">
        <v>149317</v>
      </c>
      <c r="I277" s="567">
        <v>49317</v>
      </c>
      <c r="J277" s="567" t="s">
        <v>946</v>
      </c>
      <c r="K277" s="567" t="s">
        <v>947</v>
      </c>
      <c r="L277" s="569">
        <v>331.02760120442497</v>
      </c>
      <c r="M277" s="569">
        <v>3</v>
      </c>
      <c r="N277" s="570">
        <v>993.08293113770605</v>
      </c>
    </row>
    <row r="278" spans="1:14" ht="14.4" customHeight="1" x14ac:dyDescent="0.3">
      <c r="A278" s="565" t="s">
        <v>436</v>
      </c>
      <c r="B278" s="566" t="s">
        <v>438</v>
      </c>
      <c r="C278" s="567" t="s">
        <v>448</v>
      </c>
      <c r="D278" s="568" t="s">
        <v>449</v>
      </c>
      <c r="E278" s="567" t="s">
        <v>439</v>
      </c>
      <c r="F278" s="568" t="s">
        <v>440</v>
      </c>
      <c r="G278" s="567" t="s">
        <v>587</v>
      </c>
      <c r="H278" s="567">
        <v>149560</v>
      </c>
      <c r="I278" s="567">
        <v>49560</v>
      </c>
      <c r="J278" s="567" t="s">
        <v>948</v>
      </c>
      <c r="K278" s="567" t="s">
        <v>949</v>
      </c>
      <c r="L278" s="569">
        <v>67.017495364184597</v>
      </c>
      <c r="M278" s="569">
        <v>4</v>
      </c>
      <c r="N278" s="570">
        <v>268.06998145673839</v>
      </c>
    </row>
    <row r="279" spans="1:14" ht="14.4" customHeight="1" x14ac:dyDescent="0.3">
      <c r="A279" s="565" t="s">
        <v>436</v>
      </c>
      <c r="B279" s="566" t="s">
        <v>438</v>
      </c>
      <c r="C279" s="567" t="s">
        <v>448</v>
      </c>
      <c r="D279" s="568" t="s">
        <v>449</v>
      </c>
      <c r="E279" s="567" t="s">
        <v>439</v>
      </c>
      <c r="F279" s="568" t="s">
        <v>440</v>
      </c>
      <c r="G279" s="567" t="s">
        <v>587</v>
      </c>
      <c r="H279" s="567">
        <v>149629</v>
      </c>
      <c r="I279" s="567">
        <v>49629</v>
      </c>
      <c r="J279" s="567" t="s">
        <v>950</v>
      </c>
      <c r="K279" s="567" t="s">
        <v>951</v>
      </c>
      <c r="L279" s="569">
        <v>105.32</v>
      </c>
      <c r="M279" s="569">
        <v>2</v>
      </c>
      <c r="N279" s="570">
        <v>210.64</v>
      </c>
    </row>
    <row r="280" spans="1:14" ht="14.4" customHeight="1" x14ac:dyDescent="0.3">
      <c r="A280" s="565" t="s">
        <v>436</v>
      </c>
      <c r="B280" s="566" t="s">
        <v>438</v>
      </c>
      <c r="C280" s="567" t="s">
        <v>448</v>
      </c>
      <c r="D280" s="568" t="s">
        <v>449</v>
      </c>
      <c r="E280" s="567" t="s">
        <v>439</v>
      </c>
      <c r="F280" s="568" t="s">
        <v>440</v>
      </c>
      <c r="G280" s="567" t="s">
        <v>587</v>
      </c>
      <c r="H280" s="567">
        <v>149948</v>
      </c>
      <c r="I280" s="567">
        <v>49948</v>
      </c>
      <c r="J280" s="567" t="s">
        <v>952</v>
      </c>
      <c r="K280" s="567" t="s">
        <v>953</v>
      </c>
      <c r="L280" s="569">
        <v>67.98</v>
      </c>
      <c r="M280" s="569">
        <v>1</v>
      </c>
      <c r="N280" s="570">
        <v>67.98</v>
      </c>
    </row>
    <row r="281" spans="1:14" ht="14.4" customHeight="1" x14ac:dyDescent="0.3">
      <c r="A281" s="565" t="s">
        <v>436</v>
      </c>
      <c r="B281" s="566" t="s">
        <v>438</v>
      </c>
      <c r="C281" s="567" t="s">
        <v>448</v>
      </c>
      <c r="D281" s="568" t="s">
        <v>449</v>
      </c>
      <c r="E281" s="567" t="s">
        <v>439</v>
      </c>
      <c r="F281" s="568" t="s">
        <v>440</v>
      </c>
      <c r="G281" s="567" t="s">
        <v>587</v>
      </c>
      <c r="H281" s="567">
        <v>150117</v>
      </c>
      <c r="I281" s="567">
        <v>50117</v>
      </c>
      <c r="J281" s="567" t="s">
        <v>954</v>
      </c>
      <c r="K281" s="567" t="s">
        <v>955</v>
      </c>
      <c r="L281" s="569">
        <v>192.56515836285101</v>
      </c>
      <c r="M281" s="569">
        <v>9</v>
      </c>
      <c r="N281" s="570">
        <v>1733.3614448904179</v>
      </c>
    </row>
    <row r="282" spans="1:14" ht="14.4" customHeight="1" x14ac:dyDescent="0.3">
      <c r="A282" s="565" t="s">
        <v>436</v>
      </c>
      <c r="B282" s="566" t="s">
        <v>438</v>
      </c>
      <c r="C282" s="567" t="s">
        <v>448</v>
      </c>
      <c r="D282" s="568" t="s">
        <v>449</v>
      </c>
      <c r="E282" s="567" t="s">
        <v>439</v>
      </c>
      <c r="F282" s="568" t="s">
        <v>440</v>
      </c>
      <c r="G282" s="567" t="s">
        <v>587</v>
      </c>
      <c r="H282" s="567">
        <v>150118</v>
      </c>
      <c r="I282" s="567">
        <v>50118</v>
      </c>
      <c r="J282" s="567" t="s">
        <v>956</v>
      </c>
      <c r="K282" s="567" t="s">
        <v>955</v>
      </c>
      <c r="L282" s="569">
        <v>146.46249673353267</v>
      </c>
      <c r="M282" s="569">
        <v>3</v>
      </c>
      <c r="N282" s="570">
        <v>439.38749020059799</v>
      </c>
    </row>
    <row r="283" spans="1:14" ht="14.4" customHeight="1" x14ac:dyDescent="0.3">
      <c r="A283" s="565" t="s">
        <v>436</v>
      </c>
      <c r="B283" s="566" t="s">
        <v>438</v>
      </c>
      <c r="C283" s="567" t="s">
        <v>448</v>
      </c>
      <c r="D283" s="568" t="s">
        <v>449</v>
      </c>
      <c r="E283" s="567" t="s">
        <v>439</v>
      </c>
      <c r="F283" s="568" t="s">
        <v>440</v>
      </c>
      <c r="G283" s="567" t="s">
        <v>587</v>
      </c>
      <c r="H283" s="567">
        <v>150335</v>
      </c>
      <c r="I283" s="567">
        <v>50335</v>
      </c>
      <c r="J283" s="567" t="s">
        <v>957</v>
      </c>
      <c r="K283" s="567" t="s">
        <v>958</v>
      </c>
      <c r="L283" s="569">
        <v>45.953135598501618</v>
      </c>
      <c r="M283" s="569">
        <v>44</v>
      </c>
      <c r="N283" s="570">
        <v>2023.3767629543829</v>
      </c>
    </row>
    <row r="284" spans="1:14" ht="14.4" customHeight="1" x14ac:dyDescent="0.3">
      <c r="A284" s="565" t="s">
        <v>436</v>
      </c>
      <c r="B284" s="566" t="s">
        <v>438</v>
      </c>
      <c r="C284" s="567" t="s">
        <v>448</v>
      </c>
      <c r="D284" s="568" t="s">
        <v>449</v>
      </c>
      <c r="E284" s="567" t="s">
        <v>439</v>
      </c>
      <c r="F284" s="568" t="s">
        <v>440</v>
      </c>
      <c r="G284" s="567" t="s">
        <v>587</v>
      </c>
      <c r="H284" s="567">
        <v>150768</v>
      </c>
      <c r="I284" s="567">
        <v>50768</v>
      </c>
      <c r="J284" s="567" t="s">
        <v>959</v>
      </c>
      <c r="K284" s="567" t="s">
        <v>960</v>
      </c>
      <c r="L284" s="569">
        <v>94.986615736047369</v>
      </c>
      <c r="M284" s="569">
        <v>3</v>
      </c>
      <c r="N284" s="570">
        <v>284.95984720814209</v>
      </c>
    </row>
    <row r="285" spans="1:14" ht="14.4" customHeight="1" x14ac:dyDescent="0.3">
      <c r="A285" s="565" t="s">
        <v>436</v>
      </c>
      <c r="B285" s="566" t="s">
        <v>438</v>
      </c>
      <c r="C285" s="567" t="s">
        <v>448</v>
      </c>
      <c r="D285" s="568" t="s">
        <v>449</v>
      </c>
      <c r="E285" s="567" t="s">
        <v>439</v>
      </c>
      <c r="F285" s="568" t="s">
        <v>440</v>
      </c>
      <c r="G285" s="567" t="s">
        <v>587</v>
      </c>
      <c r="H285" s="567">
        <v>151365</v>
      </c>
      <c r="I285" s="567">
        <v>51365</v>
      </c>
      <c r="J285" s="567" t="s">
        <v>961</v>
      </c>
      <c r="K285" s="567" t="s">
        <v>962</v>
      </c>
      <c r="L285" s="569">
        <v>259.44</v>
      </c>
      <c r="M285" s="569">
        <v>11</v>
      </c>
      <c r="N285" s="570">
        <v>2853.84</v>
      </c>
    </row>
    <row r="286" spans="1:14" ht="14.4" customHeight="1" x14ac:dyDescent="0.3">
      <c r="A286" s="565" t="s">
        <v>436</v>
      </c>
      <c r="B286" s="566" t="s">
        <v>438</v>
      </c>
      <c r="C286" s="567" t="s">
        <v>448</v>
      </c>
      <c r="D286" s="568" t="s">
        <v>449</v>
      </c>
      <c r="E286" s="567" t="s">
        <v>439</v>
      </c>
      <c r="F286" s="568" t="s">
        <v>440</v>
      </c>
      <c r="G286" s="567" t="s">
        <v>587</v>
      </c>
      <c r="H286" s="567">
        <v>152266</v>
      </c>
      <c r="I286" s="567">
        <v>52266</v>
      </c>
      <c r="J286" s="567" t="s">
        <v>963</v>
      </c>
      <c r="K286" s="567" t="s">
        <v>713</v>
      </c>
      <c r="L286" s="569">
        <v>39.26</v>
      </c>
      <c r="M286" s="569">
        <v>6</v>
      </c>
      <c r="N286" s="570">
        <v>235.56</v>
      </c>
    </row>
    <row r="287" spans="1:14" ht="14.4" customHeight="1" x14ac:dyDescent="0.3">
      <c r="A287" s="565" t="s">
        <v>436</v>
      </c>
      <c r="B287" s="566" t="s">
        <v>438</v>
      </c>
      <c r="C287" s="567" t="s">
        <v>448</v>
      </c>
      <c r="D287" s="568" t="s">
        <v>449</v>
      </c>
      <c r="E287" s="567" t="s">
        <v>439</v>
      </c>
      <c r="F287" s="568" t="s">
        <v>440</v>
      </c>
      <c r="G287" s="567" t="s">
        <v>587</v>
      </c>
      <c r="H287" s="567">
        <v>152334</v>
      </c>
      <c r="I287" s="567">
        <v>52334</v>
      </c>
      <c r="J287" s="567" t="s">
        <v>964</v>
      </c>
      <c r="K287" s="567" t="s">
        <v>965</v>
      </c>
      <c r="L287" s="569">
        <v>306.33999999999997</v>
      </c>
      <c r="M287" s="569">
        <v>1</v>
      </c>
      <c r="N287" s="570">
        <v>306.33999999999997</v>
      </c>
    </row>
    <row r="288" spans="1:14" ht="14.4" customHeight="1" x14ac:dyDescent="0.3">
      <c r="A288" s="565" t="s">
        <v>436</v>
      </c>
      <c r="B288" s="566" t="s">
        <v>438</v>
      </c>
      <c r="C288" s="567" t="s">
        <v>448</v>
      </c>
      <c r="D288" s="568" t="s">
        <v>449</v>
      </c>
      <c r="E288" s="567" t="s">
        <v>439</v>
      </c>
      <c r="F288" s="568" t="s">
        <v>440</v>
      </c>
      <c r="G288" s="567" t="s">
        <v>587</v>
      </c>
      <c r="H288" s="567">
        <v>153940</v>
      </c>
      <c r="I288" s="567">
        <v>53940</v>
      </c>
      <c r="J288" s="567" t="s">
        <v>639</v>
      </c>
      <c r="K288" s="567" t="s">
        <v>966</v>
      </c>
      <c r="L288" s="569">
        <v>68.529913851004352</v>
      </c>
      <c r="M288" s="569">
        <v>4</v>
      </c>
      <c r="N288" s="570">
        <v>274.11965540401741</v>
      </c>
    </row>
    <row r="289" spans="1:14" ht="14.4" customHeight="1" x14ac:dyDescent="0.3">
      <c r="A289" s="565" t="s">
        <v>436</v>
      </c>
      <c r="B289" s="566" t="s">
        <v>438</v>
      </c>
      <c r="C289" s="567" t="s">
        <v>448</v>
      </c>
      <c r="D289" s="568" t="s">
        <v>449</v>
      </c>
      <c r="E289" s="567" t="s">
        <v>439</v>
      </c>
      <c r="F289" s="568" t="s">
        <v>440</v>
      </c>
      <c r="G289" s="567" t="s">
        <v>587</v>
      </c>
      <c r="H289" s="567">
        <v>154094</v>
      </c>
      <c r="I289" s="567">
        <v>54094</v>
      </c>
      <c r="J289" s="567" t="s">
        <v>967</v>
      </c>
      <c r="K289" s="567" t="s">
        <v>968</v>
      </c>
      <c r="L289" s="569">
        <v>138.68037775104401</v>
      </c>
      <c r="M289" s="569">
        <v>1</v>
      </c>
      <c r="N289" s="570">
        <v>138.68037775104401</v>
      </c>
    </row>
    <row r="290" spans="1:14" ht="14.4" customHeight="1" x14ac:dyDescent="0.3">
      <c r="A290" s="565" t="s">
        <v>436</v>
      </c>
      <c r="B290" s="566" t="s">
        <v>438</v>
      </c>
      <c r="C290" s="567" t="s">
        <v>448</v>
      </c>
      <c r="D290" s="568" t="s">
        <v>449</v>
      </c>
      <c r="E290" s="567" t="s">
        <v>439</v>
      </c>
      <c r="F290" s="568" t="s">
        <v>440</v>
      </c>
      <c r="G290" s="567" t="s">
        <v>587</v>
      </c>
      <c r="H290" s="567">
        <v>154424</v>
      </c>
      <c r="I290" s="567">
        <v>54424</v>
      </c>
      <c r="J290" s="567" t="s">
        <v>969</v>
      </c>
      <c r="K290" s="567" t="s">
        <v>970</v>
      </c>
      <c r="L290" s="569">
        <v>223.63041490769399</v>
      </c>
      <c r="M290" s="569">
        <v>1</v>
      </c>
      <c r="N290" s="570">
        <v>223.63041490769399</v>
      </c>
    </row>
    <row r="291" spans="1:14" ht="14.4" customHeight="1" x14ac:dyDescent="0.3">
      <c r="A291" s="565" t="s">
        <v>436</v>
      </c>
      <c r="B291" s="566" t="s">
        <v>438</v>
      </c>
      <c r="C291" s="567" t="s">
        <v>448</v>
      </c>
      <c r="D291" s="568" t="s">
        <v>449</v>
      </c>
      <c r="E291" s="567" t="s">
        <v>439</v>
      </c>
      <c r="F291" s="568" t="s">
        <v>440</v>
      </c>
      <c r="G291" s="567" t="s">
        <v>587</v>
      </c>
      <c r="H291" s="567">
        <v>154477</v>
      </c>
      <c r="I291" s="567">
        <v>54477</v>
      </c>
      <c r="J291" s="567" t="s">
        <v>971</v>
      </c>
      <c r="K291" s="567" t="s">
        <v>972</v>
      </c>
      <c r="L291" s="569">
        <v>61.4100796922258</v>
      </c>
      <c r="M291" s="569">
        <v>1</v>
      </c>
      <c r="N291" s="570">
        <v>61.4100796922258</v>
      </c>
    </row>
    <row r="292" spans="1:14" ht="14.4" customHeight="1" x14ac:dyDescent="0.3">
      <c r="A292" s="565" t="s">
        <v>436</v>
      </c>
      <c r="B292" s="566" t="s">
        <v>438</v>
      </c>
      <c r="C292" s="567" t="s">
        <v>448</v>
      </c>
      <c r="D292" s="568" t="s">
        <v>449</v>
      </c>
      <c r="E292" s="567" t="s">
        <v>439</v>
      </c>
      <c r="F292" s="568" t="s">
        <v>440</v>
      </c>
      <c r="G292" s="567" t="s">
        <v>587</v>
      </c>
      <c r="H292" s="567">
        <v>154539</v>
      </c>
      <c r="I292" s="567">
        <v>54539</v>
      </c>
      <c r="J292" s="567" t="s">
        <v>973</v>
      </c>
      <c r="K292" s="567" t="s">
        <v>974</v>
      </c>
      <c r="L292" s="569">
        <v>63.372500000000002</v>
      </c>
      <c r="M292" s="569">
        <v>11</v>
      </c>
      <c r="N292" s="570">
        <v>697.45</v>
      </c>
    </row>
    <row r="293" spans="1:14" ht="14.4" customHeight="1" x14ac:dyDescent="0.3">
      <c r="A293" s="565" t="s">
        <v>436</v>
      </c>
      <c r="B293" s="566" t="s">
        <v>438</v>
      </c>
      <c r="C293" s="567" t="s">
        <v>448</v>
      </c>
      <c r="D293" s="568" t="s">
        <v>449</v>
      </c>
      <c r="E293" s="567" t="s">
        <v>439</v>
      </c>
      <c r="F293" s="568" t="s">
        <v>440</v>
      </c>
      <c r="G293" s="567" t="s">
        <v>587</v>
      </c>
      <c r="H293" s="567">
        <v>155823</v>
      </c>
      <c r="I293" s="567">
        <v>55823</v>
      </c>
      <c r="J293" s="567" t="s">
        <v>718</v>
      </c>
      <c r="K293" s="567" t="s">
        <v>975</v>
      </c>
      <c r="L293" s="569">
        <v>22.752560411623161</v>
      </c>
      <c r="M293" s="569">
        <v>300</v>
      </c>
      <c r="N293" s="570">
        <v>6826.1393930510976</v>
      </c>
    </row>
    <row r="294" spans="1:14" ht="14.4" customHeight="1" x14ac:dyDescent="0.3">
      <c r="A294" s="565" t="s">
        <v>436</v>
      </c>
      <c r="B294" s="566" t="s">
        <v>438</v>
      </c>
      <c r="C294" s="567" t="s">
        <v>448</v>
      </c>
      <c r="D294" s="568" t="s">
        <v>449</v>
      </c>
      <c r="E294" s="567" t="s">
        <v>439</v>
      </c>
      <c r="F294" s="568" t="s">
        <v>440</v>
      </c>
      <c r="G294" s="567" t="s">
        <v>587</v>
      </c>
      <c r="H294" s="567">
        <v>155824</v>
      </c>
      <c r="I294" s="567">
        <v>55824</v>
      </c>
      <c r="J294" s="567" t="s">
        <v>718</v>
      </c>
      <c r="K294" s="567" t="s">
        <v>976</v>
      </c>
      <c r="L294" s="569">
        <v>60.35</v>
      </c>
      <c r="M294" s="569">
        <v>2</v>
      </c>
      <c r="N294" s="570">
        <v>120.7</v>
      </c>
    </row>
    <row r="295" spans="1:14" ht="14.4" customHeight="1" x14ac:dyDescent="0.3">
      <c r="A295" s="565" t="s">
        <v>436</v>
      </c>
      <c r="B295" s="566" t="s">
        <v>438</v>
      </c>
      <c r="C295" s="567" t="s">
        <v>448</v>
      </c>
      <c r="D295" s="568" t="s">
        <v>449</v>
      </c>
      <c r="E295" s="567" t="s">
        <v>439</v>
      </c>
      <c r="F295" s="568" t="s">
        <v>440</v>
      </c>
      <c r="G295" s="567" t="s">
        <v>587</v>
      </c>
      <c r="H295" s="567">
        <v>155871</v>
      </c>
      <c r="I295" s="567">
        <v>155871</v>
      </c>
      <c r="J295" s="567" t="s">
        <v>977</v>
      </c>
      <c r="K295" s="567" t="s">
        <v>978</v>
      </c>
      <c r="L295" s="569">
        <v>48.28</v>
      </c>
      <c r="M295" s="569">
        <v>2</v>
      </c>
      <c r="N295" s="570">
        <v>96.56</v>
      </c>
    </row>
    <row r="296" spans="1:14" ht="14.4" customHeight="1" x14ac:dyDescent="0.3">
      <c r="A296" s="565" t="s">
        <v>436</v>
      </c>
      <c r="B296" s="566" t="s">
        <v>438</v>
      </c>
      <c r="C296" s="567" t="s">
        <v>448</v>
      </c>
      <c r="D296" s="568" t="s">
        <v>449</v>
      </c>
      <c r="E296" s="567" t="s">
        <v>439</v>
      </c>
      <c r="F296" s="568" t="s">
        <v>440</v>
      </c>
      <c r="G296" s="567" t="s">
        <v>587</v>
      </c>
      <c r="H296" s="567">
        <v>156242</v>
      </c>
      <c r="I296" s="567">
        <v>56242</v>
      </c>
      <c r="J296" s="567" t="s">
        <v>979</v>
      </c>
      <c r="K296" s="567" t="s">
        <v>980</v>
      </c>
      <c r="L296" s="569">
        <v>1082.07</v>
      </c>
      <c r="M296" s="569">
        <v>1</v>
      </c>
      <c r="N296" s="570">
        <v>1082.07</v>
      </c>
    </row>
    <row r="297" spans="1:14" ht="14.4" customHeight="1" x14ac:dyDescent="0.3">
      <c r="A297" s="565" t="s">
        <v>436</v>
      </c>
      <c r="B297" s="566" t="s">
        <v>438</v>
      </c>
      <c r="C297" s="567" t="s">
        <v>448</v>
      </c>
      <c r="D297" s="568" t="s">
        <v>449</v>
      </c>
      <c r="E297" s="567" t="s">
        <v>439</v>
      </c>
      <c r="F297" s="568" t="s">
        <v>440</v>
      </c>
      <c r="G297" s="567" t="s">
        <v>587</v>
      </c>
      <c r="H297" s="567">
        <v>156504</v>
      </c>
      <c r="I297" s="567">
        <v>56504</v>
      </c>
      <c r="J297" s="567" t="s">
        <v>981</v>
      </c>
      <c r="K297" s="567" t="s">
        <v>982</v>
      </c>
      <c r="L297" s="569">
        <v>98.291906628370825</v>
      </c>
      <c r="M297" s="569">
        <v>14</v>
      </c>
      <c r="N297" s="570">
        <v>1375.830972912079</v>
      </c>
    </row>
    <row r="298" spans="1:14" ht="14.4" customHeight="1" x14ac:dyDescent="0.3">
      <c r="A298" s="565" t="s">
        <v>436</v>
      </c>
      <c r="B298" s="566" t="s">
        <v>438</v>
      </c>
      <c r="C298" s="567" t="s">
        <v>448</v>
      </c>
      <c r="D298" s="568" t="s">
        <v>449</v>
      </c>
      <c r="E298" s="567" t="s">
        <v>439</v>
      </c>
      <c r="F298" s="568" t="s">
        <v>440</v>
      </c>
      <c r="G298" s="567" t="s">
        <v>587</v>
      </c>
      <c r="H298" s="567">
        <v>156675</v>
      </c>
      <c r="I298" s="567">
        <v>56675</v>
      </c>
      <c r="J298" s="567" t="s">
        <v>983</v>
      </c>
      <c r="K298" s="567" t="s">
        <v>972</v>
      </c>
      <c r="L298" s="569">
        <v>77.899296788336898</v>
      </c>
      <c r="M298" s="569">
        <v>1</v>
      </c>
      <c r="N298" s="570">
        <v>77.899296788336898</v>
      </c>
    </row>
    <row r="299" spans="1:14" ht="14.4" customHeight="1" x14ac:dyDescent="0.3">
      <c r="A299" s="565" t="s">
        <v>436</v>
      </c>
      <c r="B299" s="566" t="s">
        <v>438</v>
      </c>
      <c r="C299" s="567" t="s">
        <v>448</v>
      </c>
      <c r="D299" s="568" t="s">
        <v>449</v>
      </c>
      <c r="E299" s="567" t="s">
        <v>439</v>
      </c>
      <c r="F299" s="568" t="s">
        <v>440</v>
      </c>
      <c r="G299" s="567" t="s">
        <v>587</v>
      </c>
      <c r="H299" s="567">
        <v>156676</v>
      </c>
      <c r="I299" s="567">
        <v>56676</v>
      </c>
      <c r="J299" s="567" t="s">
        <v>983</v>
      </c>
      <c r="K299" s="567" t="s">
        <v>984</v>
      </c>
      <c r="L299" s="569">
        <v>74.109998658420807</v>
      </c>
      <c r="M299" s="569">
        <v>1</v>
      </c>
      <c r="N299" s="570">
        <v>74.109998658420807</v>
      </c>
    </row>
    <row r="300" spans="1:14" ht="14.4" customHeight="1" x14ac:dyDescent="0.3">
      <c r="A300" s="565" t="s">
        <v>436</v>
      </c>
      <c r="B300" s="566" t="s">
        <v>438</v>
      </c>
      <c r="C300" s="567" t="s">
        <v>448</v>
      </c>
      <c r="D300" s="568" t="s">
        <v>449</v>
      </c>
      <c r="E300" s="567" t="s">
        <v>439</v>
      </c>
      <c r="F300" s="568" t="s">
        <v>440</v>
      </c>
      <c r="G300" s="567" t="s">
        <v>587</v>
      </c>
      <c r="H300" s="567">
        <v>156779</v>
      </c>
      <c r="I300" s="567">
        <v>56779</v>
      </c>
      <c r="J300" s="567" t="s">
        <v>985</v>
      </c>
      <c r="K300" s="567" t="s">
        <v>986</v>
      </c>
      <c r="L300" s="569">
        <v>95.690015773419006</v>
      </c>
      <c r="M300" s="569">
        <v>4</v>
      </c>
      <c r="N300" s="570">
        <v>381.76004732025694</v>
      </c>
    </row>
    <row r="301" spans="1:14" ht="14.4" customHeight="1" x14ac:dyDescent="0.3">
      <c r="A301" s="565" t="s">
        <v>436</v>
      </c>
      <c r="B301" s="566" t="s">
        <v>438</v>
      </c>
      <c r="C301" s="567" t="s">
        <v>448</v>
      </c>
      <c r="D301" s="568" t="s">
        <v>449</v>
      </c>
      <c r="E301" s="567" t="s">
        <v>439</v>
      </c>
      <c r="F301" s="568" t="s">
        <v>440</v>
      </c>
      <c r="G301" s="567" t="s">
        <v>587</v>
      </c>
      <c r="H301" s="567">
        <v>156804</v>
      </c>
      <c r="I301" s="567">
        <v>56804</v>
      </c>
      <c r="J301" s="567" t="s">
        <v>987</v>
      </c>
      <c r="K301" s="567" t="s">
        <v>988</v>
      </c>
      <c r="L301" s="569">
        <v>36.405697137108724</v>
      </c>
      <c r="M301" s="569">
        <v>42</v>
      </c>
      <c r="N301" s="570">
        <v>1529.219559089712</v>
      </c>
    </row>
    <row r="302" spans="1:14" ht="14.4" customHeight="1" x14ac:dyDescent="0.3">
      <c r="A302" s="565" t="s">
        <v>436</v>
      </c>
      <c r="B302" s="566" t="s">
        <v>438</v>
      </c>
      <c r="C302" s="567" t="s">
        <v>448</v>
      </c>
      <c r="D302" s="568" t="s">
        <v>449</v>
      </c>
      <c r="E302" s="567" t="s">
        <v>439</v>
      </c>
      <c r="F302" s="568" t="s">
        <v>440</v>
      </c>
      <c r="G302" s="567" t="s">
        <v>587</v>
      </c>
      <c r="H302" s="567">
        <v>156807</v>
      </c>
      <c r="I302" s="567">
        <v>56807</v>
      </c>
      <c r="J302" s="567" t="s">
        <v>989</v>
      </c>
      <c r="K302" s="567" t="s">
        <v>990</v>
      </c>
      <c r="L302" s="569">
        <v>88.825961399808364</v>
      </c>
      <c r="M302" s="569">
        <v>6</v>
      </c>
      <c r="N302" s="570">
        <v>532.81994003190152</v>
      </c>
    </row>
    <row r="303" spans="1:14" ht="14.4" customHeight="1" x14ac:dyDescent="0.3">
      <c r="A303" s="565" t="s">
        <v>436</v>
      </c>
      <c r="B303" s="566" t="s">
        <v>438</v>
      </c>
      <c r="C303" s="567" t="s">
        <v>448</v>
      </c>
      <c r="D303" s="568" t="s">
        <v>449</v>
      </c>
      <c r="E303" s="567" t="s">
        <v>439</v>
      </c>
      <c r="F303" s="568" t="s">
        <v>440</v>
      </c>
      <c r="G303" s="567" t="s">
        <v>587</v>
      </c>
      <c r="H303" s="567">
        <v>156808</v>
      </c>
      <c r="I303" s="567">
        <v>56808</v>
      </c>
      <c r="J303" s="567" t="s">
        <v>989</v>
      </c>
      <c r="K303" s="567" t="s">
        <v>991</v>
      </c>
      <c r="L303" s="569">
        <v>125.28981344778725</v>
      </c>
      <c r="M303" s="569">
        <v>4</v>
      </c>
      <c r="N303" s="570">
        <v>501.15925379114901</v>
      </c>
    </row>
    <row r="304" spans="1:14" ht="14.4" customHeight="1" x14ac:dyDescent="0.3">
      <c r="A304" s="565" t="s">
        <v>436</v>
      </c>
      <c r="B304" s="566" t="s">
        <v>438</v>
      </c>
      <c r="C304" s="567" t="s">
        <v>448</v>
      </c>
      <c r="D304" s="568" t="s">
        <v>449</v>
      </c>
      <c r="E304" s="567" t="s">
        <v>439</v>
      </c>
      <c r="F304" s="568" t="s">
        <v>440</v>
      </c>
      <c r="G304" s="567" t="s">
        <v>587</v>
      </c>
      <c r="H304" s="567">
        <v>156809</v>
      </c>
      <c r="I304" s="567">
        <v>56809</v>
      </c>
      <c r="J304" s="567" t="s">
        <v>989</v>
      </c>
      <c r="K304" s="567" t="s">
        <v>912</v>
      </c>
      <c r="L304" s="569">
        <v>228.83</v>
      </c>
      <c r="M304" s="569">
        <v>1</v>
      </c>
      <c r="N304" s="570">
        <v>228.83</v>
      </c>
    </row>
    <row r="305" spans="1:14" ht="14.4" customHeight="1" x14ac:dyDescent="0.3">
      <c r="A305" s="565" t="s">
        <v>436</v>
      </c>
      <c r="B305" s="566" t="s">
        <v>438</v>
      </c>
      <c r="C305" s="567" t="s">
        <v>448</v>
      </c>
      <c r="D305" s="568" t="s">
        <v>449</v>
      </c>
      <c r="E305" s="567" t="s">
        <v>439</v>
      </c>
      <c r="F305" s="568" t="s">
        <v>440</v>
      </c>
      <c r="G305" s="567" t="s">
        <v>587</v>
      </c>
      <c r="H305" s="567">
        <v>156848</v>
      </c>
      <c r="I305" s="567">
        <v>156923</v>
      </c>
      <c r="J305" s="567" t="s">
        <v>737</v>
      </c>
      <c r="K305" s="567" t="s">
        <v>992</v>
      </c>
      <c r="L305" s="569">
        <v>274.97000000000003</v>
      </c>
      <c r="M305" s="569">
        <v>1</v>
      </c>
      <c r="N305" s="570">
        <v>274.97000000000003</v>
      </c>
    </row>
    <row r="306" spans="1:14" ht="14.4" customHeight="1" x14ac:dyDescent="0.3">
      <c r="A306" s="565" t="s">
        <v>436</v>
      </c>
      <c r="B306" s="566" t="s">
        <v>438</v>
      </c>
      <c r="C306" s="567" t="s">
        <v>448</v>
      </c>
      <c r="D306" s="568" t="s">
        <v>449</v>
      </c>
      <c r="E306" s="567" t="s">
        <v>439</v>
      </c>
      <c r="F306" s="568" t="s">
        <v>440</v>
      </c>
      <c r="G306" s="567" t="s">
        <v>587</v>
      </c>
      <c r="H306" s="567">
        <v>156926</v>
      </c>
      <c r="I306" s="567">
        <v>56926</v>
      </c>
      <c r="J306" s="567" t="s">
        <v>737</v>
      </c>
      <c r="K306" s="567" t="s">
        <v>993</v>
      </c>
      <c r="L306" s="569">
        <v>72.726092743696753</v>
      </c>
      <c r="M306" s="569">
        <v>5</v>
      </c>
      <c r="N306" s="570">
        <v>363.63055725911909</v>
      </c>
    </row>
    <row r="307" spans="1:14" ht="14.4" customHeight="1" x14ac:dyDescent="0.3">
      <c r="A307" s="565" t="s">
        <v>436</v>
      </c>
      <c r="B307" s="566" t="s">
        <v>438</v>
      </c>
      <c r="C307" s="567" t="s">
        <v>448</v>
      </c>
      <c r="D307" s="568" t="s">
        <v>449</v>
      </c>
      <c r="E307" s="567" t="s">
        <v>439</v>
      </c>
      <c r="F307" s="568" t="s">
        <v>440</v>
      </c>
      <c r="G307" s="567" t="s">
        <v>587</v>
      </c>
      <c r="H307" s="567">
        <v>156985</v>
      </c>
      <c r="I307" s="567">
        <v>56985</v>
      </c>
      <c r="J307" s="567" t="s">
        <v>994</v>
      </c>
      <c r="K307" s="567" t="s">
        <v>995</v>
      </c>
      <c r="L307" s="569">
        <v>126.39333217525233</v>
      </c>
      <c r="M307" s="569">
        <v>3</v>
      </c>
      <c r="N307" s="570">
        <v>379.17999652575696</v>
      </c>
    </row>
    <row r="308" spans="1:14" ht="14.4" customHeight="1" x14ac:dyDescent="0.3">
      <c r="A308" s="565" t="s">
        <v>436</v>
      </c>
      <c r="B308" s="566" t="s">
        <v>438</v>
      </c>
      <c r="C308" s="567" t="s">
        <v>448</v>
      </c>
      <c r="D308" s="568" t="s">
        <v>449</v>
      </c>
      <c r="E308" s="567" t="s">
        <v>439</v>
      </c>
      <c r="F308" s="568" t="s">
        <v>440</v>
      </c>
      <c r="G308" s="567" t="s">
        <v>587</v>
      </c>
      <c r="H308" s="567">
        <v>156992</v>
      </c>
      <c r="I308" s="567">
        <v>56992</v>
      </c>
      <c r="J308" s="567" t="s">
        <v>996</v>
      </c>
      <c r="K308" s="567" t="s">
        <v>997</v>
      </c>
      <c r="L308" s="569">
        <v>57.979753996148297</v>
      </c>
      <c r="M308" s="569">
        <v>3</v>
      </c>
      <c r="N308" s="570">
        <v>173.9395079922966</v>
      </c>
    </row>
    <row r="309" spans="1:14" ht="14.4" customHeight="1" x14ac:dyDescent="0.3">
      <c r="A309" s="565" t="s">
        <v>436</v>
      </c>
      <c r="B309" s="566" t="s">
        <v>438</v>
      </c>
      <c r="C309" s="567" t="s">
        <v>448</v>
      </c>
      <c r="D309" s="568" t="s">
        <v>449</v>
      </c>
      <c r="E309" s="567" t="s">
        <v>439</v>
      </c>
      <c r="F309" s="568" t="s">
        <v>440</v>
      </c>
      <c r="G309" s="567" t="s">
        <v>587</v>
      </c>
      <c r="H309" s="567">
        <v>156993</v>
      </c>
      <c r="I309" s="567">
        <v>56993</v>
      </c>
      <c r="J309" s="567" t="s">
        <v>998</v>
      </c>
      <c r="K309" s="567" t="s">
        <v>999</v>
      </c>
      <c r="L309" s="569">
        <v>57.917506332129904</v>
      </c>
      <c r="M309" s="569">
        <v>9</v>
      </c>
      <c r="N309" s="570">
        <v>520.93005065703926</v>
      </c>
    </row>
    <row r="310" spans="1:14" ht="14.4" customHeight="1" x14ac:dyDescent="0.3">
      <c r="A310" s="565" t="s">
        <v>436</v>
      </c>
      <c r="B310" s="566" t="s">
        <v>438</v>
      </c>
      <c r="C310" s="567" t="s">
        <v>448</v>
      </c>
      <c r="D310" s="568" t="s">
        <v>449</v>
      </c>
      <c r="E310" s="567" t="s">
        <v>439</v>
      </c>
      <c r="F310" s="568" t="s">
        <v>440</v>
      </c>
      <c r="G310" s="567" t="s">
        <v>587</v>
      </c>
      <c r="H310" s="567">
        <v>157364</v>
      </c>
      <c r="I310" s="567">
        <v>57364</v>
      </c>
      <c r="J310" s="567" t="s">
        <v>1000</v>
      </c>
      <c r="K310" s="567" t="s">
        <v>1001</v>
      </c>
      <c r="L310" s="569">
        <v>315.07809624606597</v>
      </c>
      <c r="M310" s="569">
        <v>8</v>
      </c>
      <c r="N310" s="570">
        <v>2457.0285774763956</v>
      </c>
    </row>
    <row r="311" spans="1:14" ht="14.4" customHeight="1" x14ac:dyDescent="0.3">
      <c r="A311" s="565" t="s">
        <v>436</v>
      </c>
      <c r="B311" s="566" t="s">
        <v>438</v>
      </c>
      <c r="C311" s="567" t="s">
        <v>448</v>
      </c>
      <c r="D311" s="568" t="s">
        <v>449</v>
      </c>
      <c r="E311" s="567" t="s">
        <v>439</v>
      </c>
      <c r="F311" s="568" t="s">
        <v>440</v>
      </c>
      <c r="G311" s="567" t="s">
        <v>587</v>
      </c>
      <c r="H311" s="567">
        <v>157396</v>
      </c>
      <c r="I311" s="567">
        <v>57396</v>
      </c>
      <c r="J311" s="567" t="s">
        <v>1002</v>
      </c>
      <c r="K311" s="567" t="s">
        <v>1003</v>
      </c>
      <c r="L311" s="569">
        <v>151.69728785762942</v>
      </c>
      <c r="M311" s="569">
        <v>11</v>
      </c>
      <c r="N311" s="570">
        <v>1670.030030006812</v>
      </c>
    </row>
    <row r="312" spans="1:14" ht="14.4" customHeight="1" x14ac:dyDescent="0.3">
      <c r="A312" s="565" t="s">
        <v>436</v>
      </c>
      <c r="B312" s="566" t="s">
        <v>438</v>
      </c>
      <c r="C312" s="567" t="s">
        <v>448</v>
      </c>
      <c r="D312" s="568" t="s">
        <v>449</v>
      </c>
      <c r="E312" s="567" t="s">
        <v>439</v>
      </c>
      <c r="F312" s="568" t="s">
        <v>440</v>
      </c>
      <c r="G312" s="567" t="s">
        <v>587</v>
      </c>
      <c r="H312" s="567">
        <v>157525</v>
      </c>
      <c r="I312" s="567">
        <v>57525</v>
      </c>
      <c r="J312" s="567" t="s">
        <v>1004</v>
      </c>
      <c r="K312" s="567" t="s">
        <v>1005</v>
      </c>
      <c r="L312" s="569">
        <v>105.5935952580228</v>
      </c>
      <c r="M312" s="569">
        <v>17</v>
      </c>
      <c r="N312" s="570">
        <v>1793.379547838251</v>
      </c>
    </row>
    <row r="313" spans="1:14" ht="14.4" customHeight="1" x14ac:dyDescent="0.3">
      <c r="A313" s="565" t="s">
        <v>436</v>
      </c>
      <c r="B313" s="566" t="s">
        <v>438</v>
      </c>
      <c r="C313" s="567" t="s">
        <v>448</v>
      </c>
      <c r="D313" s="568" t="s">
        <v>449</v>
      </c>
      <c r="E313" s="567" t="s">
        <v>439</v>
      </c>
      <c r="F313" s="568" t="s">
        <v>440</v>
      </c>
      <c r="G313" s="567" t="s">
        <v>587</v>
      </c>
      <c r="H313" s="567">
        <v>157586</v>
      </c>
      <c r="I313" s="567">
        <v>57586</v>
      </c>
      <c r="J313" s="567" t="s">
        <v>1006</v>
      </c>
      <c r="K313" s="567" t="s">
        <v>1007</v>
      </c>
      <c r="L313" s="569">
        <v>68.115167788032906</v>
      </c>
      <c r="M313" s="569">
        <v>10</v>
      </c>
      <c r="N313" s="570">
        <v>680.39302018459239</v>
      </c>
    </row>
    <row r="314" spans="1:14" ht="14.4" customHeight="1" x14ac:dyDescent="0.3">
      <c r="A314" s="565" t="s">
        <v>436</v>
      </c>
      <c r="B314" s="566" t="s">
        <v>438</v>
      </c>
      <c r="C314" s="567" t="s">
        <v>448</v>
      </c>
      <c r="D314" s="568" t="s">
        <v>449</v>
      </c>
      <c r="E314" s="567" t="s">
        <v>439</v>
      </c>
      <c r="F314" s="568" t="s">
        <v>440</v>
      </c>
      <c r="G314" s="567" t="s">
        <v>587</v>
      </c>
      <c r="H314" s="567">
        <v>157769</v>
      </c>
      <c r="I314" s="567">
        <v>157769</v>
      </c>
      <c r="J314" s="567" t="s">
        <v>1008</v>
      </c>
      <c r="K314" s="567" t="s">
        <v>1009</v>
      </c>
      <c r="L314" s="569">
        <v>179.26</v>
      </c>
      <c r="M314" s="569">
        <v>1</v>
      </c>
      <c r="N314" s="570">
        <v>179.26</v>
      </c>
    </row>
    <row r="315" spans="1:14" ht="14.4" customHeight="1" x14ac:dyDescent="0.3">
      <c r="A315" s="565" t="s">
        <v>436</v>
      </c>
      <c r="B315" s="566" t="s">
        <v>438</v>
      </c>
      <c r="C315" s="567" t="s">
        <v>448</v>
      </c>
      <c r="D315" s="568" t="s">
        <v>449</v>
      </c>
      <c r="E315" s="567" t="s">
        <v>439</v>
      </c>
      <c r="F315" s="568" t="s">
        <v>440</v>
      </c>
      <c r="G315" s="567" t="s">
        <v>587</v>
      </c>
      <c r="H315" s="567">
        <v>157866</v>
      </c>
      <c r="I315" s="567">
        <v>57866</v>
      </c>
      <c r="J315" s="567" t="s">
        <v>1010</v>
      </c>
      <c r="K315" s="567" t="s">
        <v>972</v>
      </c>
      <c r="L315" s="569">
        <v>77.610372236082654</v>
      </c>
      <c r="M315" s="569">
        <v>2</v>
      </c>
      <c r="N315" s="570">
        <v>155.22074447216531</v>
      </c>
    </row>
    <row r="316" spans="1:14" ht="14.4" customHeight="1" x14ac:dyDescent="0.3">
      <c r="A316" s="565" t="s">
        <v>436</v>
      </c>
      <c r="B316" s="566" t="s">
        <v>438</v>
      </c>
      <c r="C316" s="567" t="s">
        <v>448</v>
      </c>
      <c r="D316" s="568" t="s">
        <v>449</v>
      </c>
      <c r="E316" s="567" t="s">
        <v>439</v>
      </c>
      <c r="F316" s="568" t="s">
        <v>440</v>
      </c>
      <c r="G316" s="567" t="s">
        <v>587</v>
      </c>
      <c r="H316" s="567">
        <v>158037</v>
      </c>
      <c r="I316" s="567">
        <v>58037</v>
      </c>
      <c r="J316" s="567" t="s">
        <v>1011</v>
      </c>
      <c r="K316" s="567" t="s">
        <v>1012</v>
      </c>
      <c r="L316" s="569">
        <v>100.32239216439862</v>
      </c>
      <c r="M316" s="569">
        <v>13</v>
      </c>
      <c r="N316" s="570">
        <v>1304.6082746303782</v>
      </c>
    </row>
    <row r="317" spans="1:14" ht="14.4" customHeight="1" x14ac:dyDescent="0.3">
      <c r="A317" s="565" t="s">
        <v>436</v>
      </c>
      <c r="B317" s="566" t="s">
        <v>438</v>
      </c>
      <c r="C317" s="567" t="s">
        <v>448</v>
      </c>
      <c r="D317" s="568" t="s">
        <v>449</v>
      </c>
      <c r="E317" s="567" t="s">
        <v>439</v>
      </c>
      <c r="F317" s="568" t="s">
        <v>440</v>
      </c>
      <c r="G317" s="567" t="s">
        <v>587</v>
      </c>
      <c r="H317" s="567">
        <v>158041</v>
      </c>
      <c r="I317" s="567">
        <v>58041</v>
      </c>
      <c r="J317" s="567" t="s">
        <v>1013</v>
      </c>
      <c r="K317" s="567" t="s">
        <v>1014</v>
      </c>
      <c r="L317" s="569">
        <v>134.39267008492914</v>
      </c>
      <c r="M317" s="569">
        <v>10</v>
      </c>
      <c r="N317" s="570">
        <v>1343.861234985756</v>
      </c>
    </row>
    <row r="318" spans="1:14" ht="14.4" customHeight="1" x14ac:dyDescent="0.3">
      <c r="A318" s="565" t="s">
        <v>436</v>
      </c>
      <c r="B318" s="566" t="s">
        <v>438</v>
      </c>
      <c r="C318" s="567" t="s">
        <v>448</v>
      </c>
      <c r="D318" s="568" t="s">
        <v>449</v>
      </c>
      <c r="E318" s="567" t="s">
        <v>439</v>
      </c>
      <c r="F318" s="568" t="s">
        <v>440</v>
      </c>
      <c r="G318" s="567" t="s">
        <v>587</v>
      </c>
      <c r="H318" s="567">
        <v>158249</v>
      </c>
      <c r="I318" s="567">
        <v>58249</v>
      </c>
      <c r="J318" s="567" t="s">
        <v>1015</v>
      </c>
      <c r="K318" s="567"/>
      <c r="L318" s="569">
        <v>186.16521055869234</v>
      </c>
      <c r="M318" s="569">
        <v>10</v>
      </c>
      <c r="N318" s="570">
        <v>1850.3634044598341</v>
      </c>
    </row>
    <row r="319" spans="1:14" ht="14.4" customHeight="1" x14ac:dyDescent="0.3">
      <c r="A319" s="565" t="s">
        <v>436</v>
      </c>
      <c r="B319" s="566" t="s">
        <v>438</v>
      </c>
      <c r="C319" s="567" t="s">
        <v>448</v>
      </c>
      <c r="D319" s="568" t="s">
        <v>449</v>
      </c>
      <c r="E319" s="567" t="s">
        <v>439</v>
      </c>
      <c r="F319" s="568" t="s">
        <v>440</v>
      </c>
      <c r="G319" s="567" t="s">
        <v>587</v>
      </c>
      <c r="H319" s="567">
        <v>158287</v>
      </c>
      <c r="I319" s="567">
        <v>58287</v>
      </c>
      <c r="J319" s="567" t="s">
        <v>1016</v>
      </c>
      <c r="K319" s="567" t="s">
        <v>1017</v>
      </c>
      <c r="L319" s="569">
        <v>1121.31</v>
      </c>
      <c r="M319" s="569">
        <v>1</v>
      </c>
      <c r="N319" s="570">
        <v>1121.31</v>
      </c>
    </row>
    <row r="320" spans="1:14" ht="14.4" customHeight="1" x14ac:dyDescent="0.3">
      <c r="A320" s="565" t="s">
        <v>436</v>
      </c>
      <c r="B320" s="566" t="s">
        <v>438</v>
      </c>
      <c r="C320" s="567" t="s">
        <v>448</v>
      </c>
      <c r="D320" s="568" t="s">
        <v>449</v>
      </c>
      <c r="E320" s="567" t="s">
        <v>439</v>
      </c>
      <c r="F320" s="568" t="s">
        <v>440</v>
      </c>
      <c r="G320" s="567" t="s">
        <v>587</v>
      </c>
      <c r="H320" s="567">
        <v>158425</v>
      </c>
      <c r="I320" s="567">
        <v>58425</v>
      </c>
      <c r="J320" s="567" t="s">
        <v>1018</v>
      </c>
      <c r="K320" s="567" t="s">
        <v>1019</v>
      </c>
      <c r="L320" s="569">
        <v>83.810322461266395</v>
      </c>
      <c r="M320" s="569">
        <v>1</v>
      </c>
      <c r="N320" s="570">
        <v>83.810322461266395</v>
      </c>
    </row>
    <row r="321" spans="1:14" ht="14.4" customHeight="1" x14ac:dyDescent="0.3">
      <c r="A321" s="565" t="s">
        <v>436</v>
      </c>
      <c r="B321" s="566" t="s">
        <v>438</v>
      </c>
      <c r="C321" s="567" t="s">
        <v>448</v>
      </c>
      <c r="D321" s="568" t="s">
        <v>449</v>
      </c>
      <c r="E321" s="567" t="s">
        <v>439</v>
      </c>
      <c r="F321" s="568" t="s">
        <v>440</v>
      </c>
      <c r="G321" s="567" t="s">
        <v>587</v>
      </c>
      <c r="H321" s="567">
        <v>158827</v>
      </c>
      <c r="I321" s="567">
        <v>58827</v>
      </c>
      <c r="J321" s="567" t="s">
        <v>1020</v>
      </c>
      <c r="K321" s="567" t="s">
        <v>1021</v>
      </c>
      <c r="L321" s="569">
        <v>182.04325</v>
      </c>
      <c r="M321" s="569">
        <v>4</v>
      </c>
      <c r="N321" s="570">
        <v>728.173</v>
      </c>
    </row>
    <row r="322" spans="1:14" ht="14.4" customHeight="1" x14ac:dyDescent="0.3">
      <c r="A322" s="565" t="s">
        <v>436</v>
      </c>
      <c r="B322" s="566" t="s">
        <v>438</v>
      </c>
      <c r="C322" s="567" t="s">
        <v>448</v>
      </c>
      <c r="D322" s="568" t="s">
        <v>449</v>
      </c>
      <c r="E322" s="567" t="s">
        <v>439</v>
      </c>
      <c r="F322" s="568" t="s">
        <v>440</v>
      </c>
      <c r="G322" s="567" t="s">
        <v>587</v>
      </c>
      <c r="H322" s="567">
        <v>159104</v>
      </c>
      <c r="I322" s="567">
        <v>59104</v>
      </c>
      <c r="J322" s="567" t="s">
        <v>1022</v>
      </c>
      <c r="K322" s="567" t="s">
        <v>1023</v>
      </c>
      <c r="L322" s="569">
        <v>109.04994293150899</v>
      </c>
      <c r="M322" s="569">
        <v>1</v>
      </c>
      <c r="N322" s="570">
        <v>109.04994293150899</v>
      </c>
    </row>
    <row r="323" spans="1:14" ht="14.4" customHeight="1" x14ac:dyDescent="0.3">
      <c r="A323" s="565" t="s">
        <v>436</v>
      </c>
      <c r="B323" s="566" t="s">
        <v>438</v>
      </c>
      <c r="C323" s="567" t="s">
        <v>448</v>
      </c>
      <c r="D323" s="568" t="s">
        <v>449</v>
      </c>
      <c r="E323" s="567" t="s">
        <v>439</v>
      </c>
      <c r="F323" s="568" t="s">
        <v>440</v>
      </c>
      <c r="G323" s="567" t="s">
        <v>587</v>
      </c>
      <c r="H323" s="567">
        <v>159448</v>
      </c>
      <c r="I323" s="567">
        <v>59448</v>
      </c>
      <c r="J323" s="567" t="s">
        <v>1024</v>
      </c>
      <c r="K323" s="567" t="s">
        <v>1025</v>
      </c>
      <c r="L323" s="569">
        <v>702.74659238046547</v>
      </c>
      <c r="M323" s="569">
        <v>17</v>
      </c>
      <c r="N323" s="570">
        <v>11942.25184760931</v>
      </c>
    </row>
    <row r="324" spans="1:14" ht="14.4" customHeight="1" x14ac:dyDescent="0.3">
      <c r="A324" s="565" t="s">
        <v>436</v>
      </c>
      <c r="B324" s="566" t="s">
        <v>438</v>
      </c>
      <c r="C324" s="567" t="s">
        <v>448</v>
      </c>
      <c r="D324" s="568" t="s">
        <v>449</v>
      </c>
      <c r="E324" s="567" t="s">
        <v>439</v>
      </c>
      <c r="F324" s="568" t="s">
        <v>440</v>
      </c>
      <c r="G324" s="567" t="s">
        <v>587</v>
      </c>
      <c r="H324" s="567">
        <v>159449</v>
      </c>
      <c r="I324" s="567">
        <v>59449</v>
      </c>
      <c r="J324" s="567" t="s">
        <v>1026</v>
      </c>
      <c r="K324" s="567" t="s">
        <v>1027</v>
      </c>
      <c r="L324" s="569">
        <v>1344.6346824305529</v>
      </c>
      <c r="M324" s="569">
        <v>9</v>
      </c>
      <c r="N324" s="570">
        <v>12100.782777013872</v>
      </c>
    </row>
    <row r="325" spans="1:14" ht="14.4" customHeight="1" x14ac:dyDescent="0.3">
      <c r="A325" s="565" t="s">
        <v>436</v>
      </c>
      <c r="B325" s="566" t="s">
        <v>438</v>
      </c>
      <c r="C325" s="567" t="s">
        <v>448</v>
      </c>
      <c r="D325" s="568" t="s">
        <v>449</v>
      </c>
      <c r="E325" s="567" t="s">
        <v>439</v>
      </c>
      <c r="F325" s="568" t="s">
        <v>440</v>
      </c>
      <c r="G325" s="567" t="s">
        <v>587</v>
      </c>
      <c r="H325" s="567">
        <v>159710</v>
      </c>
      <c r="I325" s="567">
        <v>59710</v>
      </c>
      <c r="J325" s="567" t="s">
        <v>1028</v>
      </c>
      <c r="K325" s="567" t="s">
        <v>1029</v>
      </c>
      <c r="L325" s="569">
        <v>188.22</v>
      </c>
      <c r="M325" s="569">
        <v>1</v>
      </c>
      <c r="N325" s="570">
        <v>188.22</v>
      </c>
    </row>
    <row r="326" spans="1:14" ht="14.4" customHeight="1" x14ac:dyDescent="0.3">
      <c r="A326" s="565" t="s">
        <v>436</v>
      </c>
      <c r="B326" s="566" t="s">
        <v>438</v>
      </c>
      <c r="C326" s="567" t="s">
        <v>448</v>
      </c>
      <c r="D326" s="568" t="s">
        <v>449</v>
      </c>
      <c r="E326" s="567" t="s">
        <v>439</v>
      </c>
      <c r="F326" s="568" t="s">
        <v>440</v>
      </c>
      <c r="G326" s="567" t="s">
        <v>587</v>
      </c>
      <c r="H326" s="567">
        <v>160480</v>
      </c>
      <c r="I326" s="567">
        <v>160480</v>
      </c>
      <c r="J326" s="567" t="s">
        <v>1030</v>
      </c>
      <c r="K326" s="567" t="s">
        <v>541</v>
      </c>
      <c r="L326" s="569">
        <v>112.419987687184</v>
      </c>
      <c r="M326" s="569">
        <v>1</v>
      </c>
      <c r="N326" s="570">
        <v>112.419987687184</v>
      </c>
    </row>
    <row r="327" spans="1:14" ht="14.4" customHeight="1" x14ac:dyDescent="0.3">
      <c r="A327" s="565" t="s">
        <v>436</v>
      </c>
      <c r="B327" s="566" t="s">
        <v>438</v>
      </c>
      <c r="C327" s="567" t="s">
        <v>448</v>
      </c>
      <c r="D327" s="568" t="s">
        <v>449</v>
      </c>
      <c r="E327" s="567" t="s">
        <v>439</v>
      </c>
      <c r="F327" s="568" t="s">
        <v>440</v>
      </c>
      <c r="G327" s="567" t="s">
        <v>587</v>
      </c>
      <c r="H327" s="567">
        <v>162320</v>
      </c>
      <c r="I327" s="567">
        <v>62320</v>
      </c>
      <c r="J327" s="567" t="s">
        <v>1031</v>
      </c>
      <c r="K327" s="567" t="s">
        <v>711</v>
      </c>
      <c r="L327" s="569">
        <v>75.010000000000005</v>
      </c>
      <c r="M327" s="569">
        <v>3</v>
      </c>
      <c r="N327" s="570">
        <v>225.03000000000003</v>
      </c>
    </row>
    <row r="328" spans="1:14" ht="14.4" customHeight="1" x14ac:dyDescent="0.3">
      <c r="A328" s="565" t="s">
        <v>436</v>
      </c>
      <c r="B328" s="566" t="s">
        <v>438</v>
      </c>
      <c r="C328" s="567" t="s">
        <v>448</v>
      </c>
      <c r="D328" s="568" t="s">
        <v>449</v>
      </c>
      <c r="E328" s="567" t="s">
        <v>439</v>
      </c>
      <c r="F328" s="568" t="s">
        <v>440</v>
      </c>
      <c r="G328" s="567" t="s">
        <v>587</v>
      </c>
      <c r="H328" s="567">
        <v>162322</v>
      </c>
      <c r="I328" s="567">
        <v>62322</v>
      </c>
      <c r="J328" s="567" t="s">
        <v>1032</v>
      </c>
      <c r="K328" s="567" t="s">
        <v>1033</v>
      </c>
      <c r="L328" s="569">
        <v>53.890079035921403</v>
      </c>
      <c r="M328" s="569">
        <v>1</v>
      </c>
      <c r="N328" s="570">
        <v>53.890079035921403</v>
      </c>
    </row>
    <row r="329" spans="1:14" ht="14.4" customHeight="1" x14ac:dyDescent="0.3">
      <c r="A329" s="565" t="s">
        <v>436</v>
      </c>
      <c r="B329" s="566" t="s">
        <v>438</v>
      </c>
      <c r="C329" s="567" t="s">
        <v>448</v>
      </c>
      <c r="D329" s="568" t="s">
        <v>449</v>
      </c>
      <c r="E329" s="567" t="s">
        <v>439</v>
      </c>
      <c r="F329" s="568" t="s">
        <v>440</v>
      </c>
      <c r="G329" s="567" t="s">
        <v>587</v>
      </c>
      <c r="H329" s="567">
        <v>162858</v>
      </c>
      <c r="I329" s="567">
        <v>162858</v>
      </c>
      <c r="J329" s="567" t="s">
        <v>1034</v>
      </c>
      <c r="K329" s="567" t="s">
        <v>1035</v>
      </c>
      <c r="L329" s="569">
        <v>41.4799989100093</v>
      </c>
      <c r="M329" s="569">
        <v>1</v>
      </c>
      <c r="N329" s="570">
        <v>41.4799989100093</v>
      </c>
    </row>
    <row r="330" spans="1:14" ht="14.4" customHeight="1" x14ac:dyDescent="0.3">
      <c r="A330" s="565" t="s">
        <v>436</v>
      </c>
      <c r="B330" s="566" t="s">
        <v>438</v>
      </c>
      <c r="C330" s="567" t="s">
        <v>448</v>
      </c>
      <c r="D330" s="568" t="s">
        <v>449</v>
      </c>
      <c r="E330" s="567" t="s">
        <v>439</v>
      </c>
      <c r="F330" s="568" t="s">
        <v>440</v>
      </c>
      <c r="G330" s="567" t="s">
        <v>587</v>
      </c>
      <c r="H330" s="567">
        <v>162859</v>
      </c>
      <c r="I330" s="567">
        <v>162859</v>
      </c>
      <c r="J330" s="567" t="s">
        <v>1034</v>
      </c>
      <c r="K330" s="567" t="s">
        <v>1036</v>
      </c>
      <c r="L330" s="569">
        <v>128.31217712341061</v>
      </c>
      <c r="M330" s="569">
        <v>11</v>
      </c>
      <c r="N330" s="570">
        <v>1412.0363127028861</v>
      </c>
    </row>
    <row r="331" spans="1:14" ht="14.4" customHeight="1" x14ac:dyDescent="0.3">
      <c r="A331" s="565" t="s">
        <v>436</v>
      </c>
      <c r="B331" s="566" t="s">
        <v>438</v>
      </c>
      <c r="C331" s="567" t="s">
        <v>448</v>
      </c>
      <c r="D331" s="568" t="s">
        <v>449</v>
      </c>
      <c r="E331" s="567" t="s">
        <v>439</v>
      </c>
      <c r="F331" s="568" t="s">
        <v>440</v>
      </c>
      <c r="G331" s="567" t="s">
        <v>587</v>
      </c>
      <c r="H331" s="567">
        <v>163425</v>
      </c>
      <c r="I331" s="567">
        <v>163425</v>
      </c>
      <c r="J331" s="567" t="s">
        <v>1034</v>
      </c>
      <c r="K331" s="567" t="s">
        <v>1037</v>
      </c>
      <c r="L331" s="569">
        <v>79.079983573537504</v>
      </c>
      <c r="M331" s="569">
        <v>4</v>
      </c>
      <c r="N331" s="570">
        <v>316.17990144122501</v>
      </c>
    </row>
    <row r="332" spans="1:14" ht="14.4" customHeight="1" x14ac:dyDescent="0.3">
      <c r="A332" s="565" t="s">
        <v>436</v>
      </c>
      <c r="B332" s="566" t="s">
        <v>438</v>
      </c>
      <c r="C332" s="567" t="s">
        <v>448</v>
      </c>
      <c r="D332" s="568" t="s">
        <v>449</v>
      </c>
      <c r="E332" s="567" t="s">
        <v>439</v>
      </c>
      <c r="F332" s="568" t="s">
        <v>440</v>
      </c>
      <c r="G332" s="567" t="s">
        <v>587</v>
      </c>
      <c r="H332" s="567">
        <v>164881</v>
      </c>
      <c r="I332" s="567">
        <v>64881</v>
      </c>
      <c r="J332" s="567" t="s">
        <v>1038</v>
      </c>
      <c r="K332" s="567" t="s">
        <v>1039</v>
      </c>
      <c r="L332" s="569">
        <v>105.9</v>
      </c>
      <c r="M332" s="569">
        <v>1</v>
      </c>
      <c r="N332" s="570">
        <v>105.9</v>
      </c>
    </row>
    <row r="333" spans="1:14" ht="14.4" customHeight="1" x14ac:dyDescent="0.3">
      <c r="A333" s="565" t="s">
        <v>436</v>
      </c>
      <c r="B333" s="566" t="s">
        <v>438</v>
      </c>
      <c r="C333" s="567" t="s">
        <v>448</v>
      </c>
      <c r="D333" s="568" t="s">
        <v>449</v>
      </c>
      <c r="E333" s="567" t="s">
        <v>439</v>
      </c>
      <c r="F333" s="568" t="s">
        <v>440</v>
      </c>
      <c r="G333" s="567" t="s">
        <v>587</v>
      </c>
      <c r="H333" s="567">
        <v>164888</v>
      </c>
      <c r="I333" s="567">
        <v>164888</v>
      </c>
      <c r="J333" s="567" t="s">
        <v>1040</v>
      </c>
      <c r="K333" s="567" t="s">
        <v>576</v>
      </c>
      <c r="L333" s="569">
        <v>308.14</v>
      </c>
      <c r="M333" s="569">
        <v>1</v>
      </c>
      <c r="N333" s="570">
        <v>308.14</v>
      </c>
    </row>
    <row r="334" spans="1:14" ht="14.4" customHeight="1" x14ac:dyDescent="0.3">
      <c r="A334" s="565" t="s">
        <v>436</v>
      </c>
      <c r="B334" s="566" t="s">
        <v>438</v>
      </c>
      <c r="C334" s="567" t="s">
        <v>448</v>
      </c>
      <c r="D334" s="568" t="s">
        <v>449</v>
      </c>
      <c r="E334" s="567" t="s">
        <v>439</v>
      </c>
      <c r="F334" s="568" t="s">
        <v>440</v>
      </c>
      <c r="G334" s="567" t="s">
        <v>587</v>
      </c>
      <c r="H334" s="567">
        <v>165388</v>
      </c>
      <c r="I334" s="567">
        <v>65388</v>
      </c>
      <c r="J334" s="567" t="s">
        <v>1041</v>
      </c>
      <c r="K334" s="567" t="s">
        <v>1042</v>
      </c>
      <c r="L334" s="569">
        <v>56.3</v>
      </c>
      <c r="M334" s="569">
        <v>2</v>
      </c>
      <c r="N334" s="570">
        <v>112.6</v>
      </c>
    </row>
    <row r="335" spans="1:14" ht="14.4" customHeight="1" x14ac:dyDescent="0.3">
      <c r="A335" s="565" t="s">
        <v>436</v>
      </c>
      <c r="B335" s="566" t="s">
        <v>438</v>
      </c>
      <c r="C335" s="567" t="s">
        <v>448</v>
      </c>
      <c r="D335" s="568" t="s">
        <v>449</v>
      </c>
      <c r="E335" s="567" t="s">
        <v>439</v>
      </c>
      <c r="F335" s="568" t="s">
        <v>440</v>
      </c>
      <c r="G335" s="567" t="s">
        <v>587</v>
      </c>
      <c r="H335" s="567">
        <v>166015</v>
      </c>
      <c r="I335" s="567">
        <v>66015</v>
      </c>
      <c r="J335" s="567" t="s">
        <v>1043</v>
      </c>
      <c r="K335" s="567" t="s">
        <v>1044</v>
      </c>
      <c r="L335" s="569">
        <v>247.15</v>
      </c>
      <c r="M335" s="569">
        <v>2</v>
      </c>
      <c r="N335" s="570">
        <v>494.3</v>
      </c>
    </row>
    <row r="336" spans="1:14" ht="14.4" customHeight="1" x14ac:dyDescent="0.3">
      <c r="A336" s="565" t="s">
        <v>436</v>
      </c>
      <c r="B336" s="566" t="s">
        <v>438</v>
      </c>
      <c r="C336" s="567" t="s">
        <v>448</v>
      </c>
      <c r="D336" s="568" t="s">
        <v>449</v>
      </c>
      <c r="E336" s="567" t="s">
        <v>439</v>
      </c>
      <c r="F336" s="568" t="s">
        <v>440</v>
      </c>
      <c r="G336" s="567" t="s">
        <v>587</v>
      </c>
      <c r="H336" s="567">
        <v>166506</v>
      </c>
      <c r="I336" s="567">
        <v>66506</v>
      </c>
      <c r="J336" s="567" t="s">
        <v>1045</v>
      </c>
      <c r="K336" s="567" t="s">
        <v>525</v>
      </c>
      <c r="L336" s="569">
        <v>49.77</v>
      </c>
      <c r="M336" s="569">
        <v>1</v>
      </c>
      <c r="N336" s="570">
        <v>49.77</v>
      </c>
    </row>
    <row r="337" spans="1:14" ht="14.4" customHeight="1" x14ac:dyDescent="0.3">
      <c r="A337" s="565" t="s">
        <v>436</v>
      </c>
      <c r="B337" s="566" t="s">
        <v>438</v>
      </c>
      <c r="C337" s="567" t="s">
        <v>448</v>
      </c>
      <c r="D337" s="568" t="s">
        <v>449</v>
      </c>
      <c r="E337" s="567" t="s">
        <v>439</v>
      </c>
      <c r="F337" s="568" t="s">
        <v>440</v>
      </c>
      <c r="G337" s="567" t="s">
        <v>587</v>
      </c>
      <c r="H337" s="567">
        <v>166555</v>
      </c>
      <c r="I337" s="567">
        <v>66555</v>
      </c>
      <c r="J337" s="567" t="s">
        <v>1046</v>
      </c>
      <c r="K337" s="567" t="s">
        <v>1047</v>
      </c>
      <c r="L337" s="569">
        <v>118.11500000000001</v>
      </c>
      <c r="M337" s="569">
        <v>3</v>
      </c>
      <c r="N337" s="570">
        <v>358.98</v>
      </c>
    </row>
    <row r="338" spans="1:14" ht="14.4" customHeight="1" x14ac:dyDescent="0.3">
      <c r="A338" s="565" t="s">
        <v>436</v>
      </c>
      <c r="B338" s="566" t="s">
        <v>438</v>
      </c>
      <c r="C338" s="567" t="s">
        <v>448</v>
      </c>
      <c r="D338" s="568" t="s">
        <v>449</v>
      </c>
      <c r="E338" s="567" t="s">
        <v>439</v>
      </c>
      <c r="F338" s="568" t="s">
        <v>440</v>
      </c>
      <c r="G338" s="567" t="s">
        <v>587</v>
      </c>
      <c r="H338" s="567">
        <v>167445</v>
      </c>
      <c r="I338" s="567">
        <v>167445</v>
      </c>
      <c r="J338" s="567" t="s">
        <v>1048</v>
      </c>
      <c r="K338" s="567" t="s">
        <v>1049</v>
      </c>
      <c r="L338" s="569">
        <v>290.41000000000003</v>
      </c>
      <c r="M338" s="569">
        <v>1</v>
      </c>
      <c r="N338" s="570">
        <v>290.41000000000003</v>
      </c>
    </row>
    <row r="339" spans="1:14" ht="14.4" customHeight="1" x14ac:dyDescent="0.3">
      <c r="A339" s="565" t="s">
        <v>436</v>
      </c>
      <c r="B339" s="566" t="s">
        <v>438</v>
      </c>
      <c r="C339" s="567" t="s">
        <v>448</v>
      </c>
      <c r="D339" s="568" t="s">
        <v>449</v>
      </c>
      <c r="E339" s="567" t="s">
        <v>439</v>
      </c>
      <c r="F339" s="568" t="s">
        <v>440</v>
      </c>
      <c r="G339" s="567" t="s">
        <v>587</v>
      </c>
      <c r="H339" s="567">
        <v>167547</v>
      </c>
      <c r="I339" s="567">
        <v>67547</v>
      </c>
      <c r="J339" s="567" t="s">
        <v>1050</v>
      </c>
      <c r="K339" s="567" t="s">
        <v>1051</v>
      </c>
      <c r="L339" s="569">
        <v>49.7</v>
      </c>
      <c r="M339" s="569">
        <v>1</v>
      </c>
      <c r="N339" s="570">
        <v>49.7</v>
      </c>
    </row>
    <row r="340" spans="1:14" ht="14.4" customHeight="1" x14ac:dyDescent="0.3">
      <c r="A340" s="565" t="s">
        <v>436</v>
      </c>
      <c r="B340" s="566" t="s">
        <v>438</v>
      </c>
      <c r="C340" s="567" t="s">
        <v>448</v>
      </c>
      <c r="D340" s="568" t="s">
        <v>449</v>
      </c>
      <c r="E340" s="567" t="s">
        <v>439</v>
      </c>
      <c r="F340" s="568" t="s">
        <v>440</v>
      </c>
      <c r="G340" s="567" t="s">
        <v>587</v>
      </c>
      <c r="H340" s="567">
        <v>168096</v>
      </c>
      <c r="I340" s="567">
        <v>168096</v>
      </c>
      <c r="J340" s="567" t="s">
        <v>1052</v>
      </c>
      <c r="K340" s="567" t="s">
        <v>549</v>
      </c>
      <c r="L340" s="569">
        <v>91.884816233015002</v>
      </c>
      <c r="M340" s="569">
        <v>2</v>
      </c>
      <c r="N340" s="570">
        <v>183.76963246603</v>
      </c>
    </row>
    <row r="341" spans="1:14" ht="14.4" customHeight="1" x14ac:dyDescent="0.3">
      <c r="A341" s="565" t="s">
        <v>436</v>
      </c>
      <c r="B341" s="566" t="s">
        <v>438</v>
      </c>
      <c r="C341" s="567" t="s">
        <v>448</v>
      </c>
      <c r="D341" s="568" t="s">
        <v>449</v>
      </c>
      <c r="E341" s="567" t="s">
        <v>439</v>
      </c>
      <c r="F341" s="568" t="s">
        <v>440</v>
      </c>
      <c r="G341" s="567" t="s">
        <v>587</v>
      </c>
      <c r="H341" s="567">
        <v>168447</v>
      </c>
      <c r="I341" s="567">
        <v>168447</v>
      </c>
      <c r="J341" s="567" t="s">
        <v>1053</v>
      </c>
      <c r="K341" s="567" t="s">
        <v>555</v>
      </c>
      <c r="L341" s="569">
        <v>1081.4802009042401</v>
      </c>
      <c r="M341" s="569">
        <v>2</v>
      </c>
      <c r="N341" s="570">
        <v>2162.9604018084801</v>
      </c>
    </row>
    <row r="342" spans="1:14" ht="14.4" customHeight="1" x14ac:dyDescent="0.3">
      <c r="A342" s="565" t="s">
        <v>436</v>
      </c>
      <c r="B342" s="566" t="s">
        <v>438</v>
      </c>
      <c r="C342" s="567" t="s">
        <v>448</v>
      </c>
      <c r="D342" s="568" t="s">
        <v>449</v>
      </c>
      <c r="E342" s="567" t="s">
        <v>439</v>
      </c>
      <c r="F342" s="568" t="s">
        <v>440</v>
      </c>
      <c r="G342" s="567" t="s">
        <v>587</v>
      </c>
      <c r="H342" s="567">
        <v>169189</v>
      </c>
      <c r="I342" s="567">
        <v>69189</v>
      </c>
      <c r="J342" s="567" t="s">
        <v>1054</v>
      </c>
      <c r="K342" s="567" t="s">
        <v>1055</v>
      </c>
      <c r="L342" s="569">
        <v>67.531672220234924</v>
      </c>
      <c r="M342" s="569">
        <v>9</v>
      </c>
      <c r="N342" s="570">
        <v>607.56003332140949</v>
      </c>
    </row>
    <row r="343" spans="1:14" ht="14.4" customHeight="1" x14ac:dyDescent="0.3">
      <c r="A343" s="565" t="s">
        <v>436</v>
      </c>
      <c r="B343" s="566" t="s">
        <v>438</v>
      </c>
      <c r="C343" s="567" t="s">
        <v>448</v>
      </c>
      <c r="D343" s="568" t="s">
        <v>449</v>
      </c>
      <c r="E343" s="567" t="s">
        <v>439</v>
      </c>
      <c r="F343" s="568" t="s">
        <v>440</v>
      </c>
      <c r="G343" s="567" t="s">
        <v>587</v>
      </c>
      <c r="H343" s="567">
        <v>169447</v>
      </c>
      <c r="I343" s="567">
        <v>69447</v>
      </c>
      <c r="J343" s="567" t="s">
        <v>1056</v>
      </c>
      <c r="K343" s="567" t="s">
        <v>1057</v>
      </c>
      <c r="L343" s="569">
        <v>83.483198665191125</v>
      </c>
      <c r="M343" s="569">
        <v>8</v>
      </c>
      <c r="N343" s="570">
        <v>657.48852823049538</v>
      </c>
    </row>
    <row r="344" spans="1:14" ht="14.4" customHeight="1" x14ac:dyDescent="0.3">
      <c r="A344" s="565" t="s">
        <v>436</v>
      </c>
      <c r="B344" s="566" t="s">
        <v>438</v>
      </c>
      <c r="C344" s="567" t="s">
        <v>448</v>
      </c>
      <c r="D344" s="568" t="s">
        <v>449</v>
      </c>
      <c r="E344" s="567" t="s">
        <v>439</v>
      </c>
      <c r="F344" s="568" t="s">
        <v>440</v>
      </c>
      <c r="G344" s="567" t="s">
        <v>587</v>
      </c>
      <c r="H344" s="567">
        <v>169623</v>
      </c>
      <c r="I344" s="567">
        <v>169623</v>
      </c>
      <c r="J344" s="567" t="s">
        <v>1058</v>
      </c>
      <c r="K344" s="567" t="s">
        <v>512</v>
      </c>
      <c r="L344" s="569">
        <v>100.44486558452149</v>
      </c>
      <c r="M344" s="569">
        <v>2</v>
      </c>
      <c r="N344" s="570">
        <v>200.88973116904299</v>
      </c>
    </row>
    <row r="345" spans="1:14" ht="14.4" customHeight="1" x14ac:dyDescent="0.3">
      <c r="A345" s="565" t="s">
        <v>436</v>
      </c>
      <c r="B345" s="566" t="s">
        <v>438</v>
      </c>
      <c r="C345" s="567" t="s">
        <v>448</v>
      </c>
      <c r="D345" s="568" t="s">
        <v>449</v>
      </c>
      <c r="E345" s="567" t="s">
        <v>439</v>
      </c>
      <c r="F345" s="568" t="s">
        <v>440</v>
      </c>
      <c r="G345" s="567" t="s">
        <v>587</v>
      </c>
      <c r="H345" s="567">
        <v>169654</v>
      </c>
      <c r="I345" s="567">
        <v>169654</v>
      </c>
      <c r="J345" s="567" t="s">
        <v>1059</v>
      </c>
      <c r="K345" s="567" t="s">
        <v>498</v>
      </c>
      <c r="L345" s="569">
        <v>114.059728153813</v>
      </c>
      <c r="M345" s="569">
        <v>3</v>
      </c>
      <c r="N345" s="570">
        <v>342.17918446143898</v>
      </c>
    </row>
    <row r="346" spans="1:14" ht="14.4" customHeight="1" x14ac:dyDescent="0.3">
      <c r="A346" s="565" t="s">
        <v>436</v>
      </c>
      <c r="B346" s="566" t="s">
        <v>438</v>
      </c>
      <c r="C346" s="567" t="s">
        <v>448</v>
      </c>
      <c r="D346" s="568" t="s">
        <v>449</v>
      </c>
      <c r="E346" s="567" t="s">
        <v>439</v>
      </c>
      <c r="F346" s="568" t="s">
        <v>440</v>
      </c>
      <c r="G346" s="567" t="s">
        <v>587</v>
      </c>
      <c r="H346" s="567">
        <v>175289</v>
      </c>
      <c r="I346" s="567">
        <v>75289</v>
      </c>
      <c r="J346" s="567" t="s">
        <v>1060</v>
      </c>
      <c r="K346" s="567" t="s">
        <v>1061</v>
      </c>
      <c r="L346" s="569">
        <v>106.82483130993813</v>
      </c>
      <c r="M346" s="569">
        <v>15</v>
      </c>
      <c r="N346" s="570">
        <v>1605.2477478713749</v>
      </c>
    </row>
    <row r="347" spans="1:14" ht="14.4" customHeight="1" x14ac:dyDescent="0.3">
      <c r="A347" s="565" t="s">
        <v>436</v>
      </c>
      <c r="B347" s="566" t="s">
        <v>438</v>
      </c>
      <c r="C347" s="567" t="s">
        <v>448</v>
      </c>
      <c r="D347" s="568" t="s">
        <v>449</v>
      </c>
      <c r="E347" s="567" t="s">
        <v>439</v>
      </c>
      <c r="F347" s="568" t="s">
        <v>440</v>
      </c>
      <c r="G347" s="567" t="s">
        <v>587</v>
      </c>
      <c r="H347" s="567">
        <v>175433</v>
      </c>
      <c r="I347" s="567">
        <v>75433</v>
      </c>
      <c r="J347" s="567" t="s">
        <v>1062</v>
      </c>
      <c r="K347" s="567" t="s">
        <v>1063</v>
      </c>
      <c r="L347" s="569">
        <v>31.97</v>
      </c>
      <c r="M347" s="569">
        <v>1</v>
      </c>
      <c r="N347" s="570">
        <v>31.97</v>
      </c>
    </row>
    <row r="348" spans="1:14" ht="14.4" customHeight="1" x14ac:dyDescent="0.3">
      <c r="A348" s="565" t="s">
        <v>436</v>
      </c>
      <c r="B348" s="566" t="s">
        <v>438</v>
      </c>
      <c r="C348" s="567" t="s">
        <v>448</v>
      </c>
      <c r="D348" s="568" t="s">
        <v>449</v>
      </c>
      <c r="E348" s="567" t="s">
        <v>439</v>
      </c>
      <c r="F348" s="568" t="s">
        <v>440</v>
      </c>
      <c r="G348" s="567" t="s">
        <v>587</v>
      </c>
      <c r="H348" s="567">
        <v>176064</v>
      </c>
      <c r="I348" s="567">
        <v>76064</v>
      </c>
      <c r="J348" s="567" t="s">
        <v>1064</v>
      </c>
      <c r="K348" s="567" t="s">
        <v>1065</v>
      </c>
      <c r="L348" s="569">
        <v>69.674899442059669</v>
      </c>
      <c r="M348" s="569">
        <v>31</v>
      </c>
      <c r="N348" s="570">
        <v>2157.8476993675495</v>
      </c>
    </row>
    <row r="349" spans="1:14" ht="14.4" customHeight="1" x14ac:dyDescent="0.3">
      <c r="A349" s="565" t="s">
        <v>436</v>
      </c>
      <c r="B349" s="566" t="s">
        <v>438</v>
      </c>
      <c r="C349" s="567" t="s">
        <v>448</v>
      </c>
      <c r="D349" s="568" t="s">
        <v>449</v>
      </c>
      <c r="E349" s="567" t="s">
        <v>439</v>
      </c>
      <c r="F349" s="568" t="s">
        <v>440</v>
      </c>
      <c r="G349" s="567" t="s">
        <v>587</v>
      </c>
      <c r="H349" s="567">
        <v>176205</v>
      </c>
      <c r="I349" s="567">
        <v>76205</v>
      </c>
      <c r="J349" s="567" t="s">
        <v>1066</v>
      </c>
      <c r="K349" s="567" t="s">
        <v>673</v>
      </c>
      <c r="L349" s="569">
        <v>110.81733637287199</v>
      </c>
      <c r="M349" s="569">
        <v>11</v>
      </c>
      <c r="N349" s="570">
        <v>1218.7783637287198</v>
      </c>
    </row>
    <row r="350" spans="1:14" ht="14.4" customHeight="1" x14ac:dyDescent="0.3">
      <c r="A350" s="565" t="s">
        <v>436</v>
      </c>
      <c r="B350" s="566" t="s">
        <v>438</v>
      </c>
      <c r="C350" s="567" t="s">
        <v>448</v>
      </c>
      <c r="D350" s="568" t="s">
        <v>449</v>
      </c>
      <c r="E350" s="567" t="s">
        <v>439</v>
      </c>
      <c r="F350" s="568" t="s">
        <v>440</v>
      </c>
      <c r="G350" s="567" t="s">
        <v>587</v>
      </c>
      <c r="H350" s="567">
        <v>176432</v>
      </c>
      <c r="I350" s="567">
        <v>76432</v>
      </c>
      <c r="J350" s="567" t="s">
        <v>1067</v>
      </c>
      <c r="K350" s="567" t="s">
        <v>1068</v>
      </c>
      <c r="L350" s="569">
        <v>37.74</v>
      </c>
      <c r="M350" s="569">
        <v>6</v>
      </c>
      <c r="N350" s="570">
        <v>226.44</v>
      </c>
    </row>
    <row r="351" spans="1:14" ht="14.4" customHeight="1" x14ac:dyDescent="0.3">
      <c r="A351" s="565" t="s">
        <v>436</v>
      </c>
      <c r="B351" s="566" t="s">
        <v>438</v>
      </c>
      <c r="C351" s="567" t="s">
        <v>448</v>
      </c>
      <c r="D351" s="568" t="s">
        <v>449</v>
      </c>
      <c r="E351" s="567" t="s">
        <v>439</v>
      </c>
      <c r="F351" s="568" t="s">
        <v>440</v>
      </c>
      <c r="G351" s="567" t="s">
        <v>587</v>
      </c>
      <c r="H351" s="567">
        <v>176496</v>
      </c>
      <c r="I351" s="567">
        <v>76496</v>
      </c>
      <c r="J351" s="567" t="s">
        <v>1069</v>
      </c>
      <c r="K351" s="567" t="s">
        <v>1070</v>
      </c>
      <c r="L351" s="569">
        <v>100.512452356273</v>
      </c>
      <c r="M351" s="569">
        <v>8</v>
      </c>
      <c r="N351" s="570">
        <v>804.09961885018402</v>
      </c>
    </row>
    <row r="352" spans="1:14" ht="14.4" customHeight="1" x14ac:dyDescent="0.3">
      <c r="A352" s="565" t="s">
        <v>436</v>
      </c>
      <c r="B352" s="566" t="s">
        <v>438</v>
      </c>
      <c r="C352" s="567" t="s">
        <v>448</v>
      </c>
      <c r="D352" s="568" t="s">
        <v>449</v>
      </c>
      <c r="E352" s="567" t="s">
        <v>439</v>
      </c>
      <c r="F352" s="568" t="s">
        <v>440</v>
      </c>
      <c r="G352" s="567" t="s">
        <v>587</v>
      </c>
      <c r="H352" s="567">
        <v>176501</v>
      </c>
      <c r="I352" s="567">
        <v>176501</v>
      </c>
      <c r="J352" s="567" t="s">
        <v>1071</v>
      </c>
      <c r="K352" s="567" t="s">
        <v>1072</v>
      </c>
      <c r="L352" s="569">
        <v>106.82870521713076</v>
      </c>
      <c r="M352" s="569">
        <v>16</v>
      </c>
      <c r="N352" s="570">
        <v>1719.419283474092</v>
      </c>
    </row>
    <row r="353" spans="1:14" ht="14.4" customHeight="1" x14ac:dyDescent="0.3">
      <c r="A353" s="565" t="s">
        <v>436</v>
      </c>
      <c r="B353" s="566" t="s">
        <v>438</v>
      </c>
      <c r="C353" s="567" t="s">
        <v>448</v>
      </c>
      <c r="D353" s="568" t="s">
        <v>449</v>
      </c>
      <c r="E353" s="567" t="s">
        <v>439</v>
      </c>
      <c r="F353" s="568" t="s">
        <v>440</v>
      </c>
      <c r="G353" s="567" t="s">
        <v>587</v>
      </c>
      <c r="H353" s="567">
        <v>176650</v>
      </c>
      <c r="I353" s="567">
        <v>76650</v>
      </c>
      <c r="J353" s="567" t="s">
        <v>1073</v>
      </c>
      <c r="K353" s="567" t="s">
        <v>1074</v>
      </c>
      <c r="L353" s="569">
        <v>91.77</v>
      </c>
      <c r="M353" s="569">
        <v>1</v>
      </c>
      <c r="N353" s="570">
        <v>91.77</v>
      </c>
    </row>
    <row r="354" spans="1:14" ht="14.4" customHeight="1" x14ac:dyDescent="0.3">
      <c r="A354" s="565" t="s">
        <v>436</v>
      </c>
      <c r="B354" s="566" t="s">
        <v>438</v>
      </c>
      <c r="C354" s="567" t="s">
        <v>448</v>
      </c>
      <c r="D354" s="568" t="s">
        <v>449</v>
      </c>
      <c r="E354" s="567" t="s">
        <v>439</v>
      </c>
      <c r="F354" s="568" t="s">
        <v>440</v>
      </c>
      <c r="G354" s="567" t="s">
        <v>587</v>
      </c>
      <c r="H354" s="567">
        <v>176736</v>
      </c>
      <c r="I354" s="567">
        <v>76736</v>
      </c>
      <c r="J354" s="567" t="s">
        <v>1075</v>
      </c>
      <c r="K354" s="567" t="s">
        <v>1076</v>
      </c>
      <c r="L354" s="569">
        <v>148.55000000000001</v>
      </c>
      <c r="M354" s="569">
        <v>2</v>
      </c>
      <c r="N354" s="570">
        <v>297.10000000000002</v>
      </c>
    </row>
    <row r="355" spans="1:14" ht="14.4" customHeight="1" x14ac:dyDescent="0.3">
      <c r="A355" s="565" t="s">
        <v>436</v>
      </c>
      <c r="B355" s="566" t="s">
        <v>438</v>
      </c>
      <c r="C355" s="567" t="s">
        <v>448</v>
      </c>
      <c r="D355" s="568" t="s">
        <v>449</v>
      </c>
      <c r="E355" s="567" t="s">
        <v>439</v>
      </c>
      <c r="F355" s="568" t="s">
        <v>440</v>
      </c>
      <c r="G355" s="567" t="s">
        <v>587</v>
      </c>
      <c r="H355" s="567">
        <v>180058</v>
      </c>
      <c r="I355" s="567">
        <v>80058</v>
      </c>
      <c r="J355" s="567" t="s">
        <v>1077</v>
      </c>
      <c r="K355" s="567" t="s">
        <v>1078</v>
      </c>
      <c r="L355" s="569">
        <v>108.61</v>
      </c>
      <c r="M355" s="569">
        <v>2</v>
      </c>
      <c r="N355" s="570">
        <v>217.22</v>
      </c>
    </row>
    <row r="356" spans="1:14" ht="14.4" customHeight="1" x14ac:dyDescent="0.3">
      <c r="A356" s="565" t="s">
        <v>436</v>
      </c>
      <c r="B356" s="566" t="s">
        <v>438</v>
      </c>
      <c r="C356" s="567" t="s">
        <v>448</v>
      </c>
      <c r="D356" s="568" t="s">
        <v>449</v>
      </c>
      <c r="E356" s="567" t="s">
        <v>439</v>
      </c>
      <c r="F356" s="568" t="s">
        <v>440</v>
      </c>
      <c r="G356" s="567" t="s">
        <v>587</v>
      </c>
      <c r="H356" s="567">
        <v>181472</v>
      </c>
      <c r="I356" s="567">
        <v>81472</v>
      </c>
      <c r="J356" s="567" t="s">
        <v>1079</v>
      </c>
      <c r="K356" s="567" t="s">
        <v>953</v>
      </c>
      <c r="L356" s="569">
        <v>52.86</v>
      </c>
      <c r="M356" s="569">
        <v>1</v>
      </c>
      <c r="N356" s="570">
        <v>52.86</v>
      </c>
    </row>
    <row r="357" spans="1:14" ht="14.4" customHeight="1" x14ac:dyDescent="0.3">
      <c r="A357" s="565" t="s">
        <v>436</v>
      </c>
      <c r="B357" s="566" t="s">
        <v>438</v>
      </c>
      <c r="C357" s="567" t="s">
        <v>448</v>
      </c>
      <c r="D357" s="568" t="s">
        <v>449</v>
      </c>
      <c r="E357" s="567" t="s">
        <v>439</v>
      </c>
      <c r="F357" s="568" t="s">
        <v>440</v>
      </c>
      <c r="G357" s="567" t="s">
        <v>587</v>
      </c>
      <c r="H357" s="567">
        <v>183270</v>
      </c>
      <c r="I357" s="567">
        <v>83270</v>
      </c>
      <c r="J357" s="567" t="s">
        <v>1080</v>
      </c>
      <c r="K357" s="567" t="s">
        <v>1081</v>
      </c>
      <c r="L357" s="569">
        <v>140.46393125608665</v>
      </c>
      <c r="M357" s="569">
        <v>12</v>
      </c>
      <c r="N357" s="570">
        <v>1621.616607827428</v>
      </c>
    </row>
    <row r="358" spans="1:14" ht="14.4" customHeight="1" x14ac:dyDescent="0.3">
      <c r="A358" s="565" t="s">
        <v>436</v>
      </c>
      <c r="B358" s="566" t="s">
        <v>438</v>
      </c>
      <c r="C358" s="567" t="s">
        <v>448</v>
      </c>
      <c r="D358" s="568" t="s">
        <v>449</v>
      </c>
      <c r="E358" s="567" t="s">
        <v>439</v>
      </c>
      <c r="F358" s="568" t="s">
        <v>440</v>
      </c>
      <c r="G358" s="567" t="s">
        <v>587</v>
      </c>
      <c r="H358" s="567">
        <v>183272</v>
      </c>
      <c r="I358" s="567">
        <v>83272</v>
      </c>
      <c r="J358" s="567" t="s">
        <v>1082</v>
      </c>
      <c r="K358" s="567" t="s">
        <v>1083</v>
      </c>
      <c r="L358" s="569">
        <v>184.25</v>
      </c>
      <c r="M358" s="569">
        <v>3</v>
      </c>
      <c r="N358" s="570">
        <v>552.75</v>
      </c>
    </row>
    <row r="359" spans="1:14" ht="14.4" customHeight="1" x14ac:dyDescent="0.3">
      <c r="A359" s="565" t="s">
        <v>436</v>
      </c>
      <c r="B359" s="566" t="s">
        <v>438</v>
      </c>
      <c r="C359" s="567" t="s">
        <v>448</v>
      </c>
      <c r="D359" s="568" t="s">
        <v>449</v>
      </c>
      <c r="E359" s="567" t="s">
        <v>439</v>
      </c>
      <c r="F359" s="568" t="s">
        <v>440</v>
      </c>
      <c r="G359" s="567" t="s">
        <v>587</v>
      </c>
      <c r="H359" s="567">
        <v>183318</v>
      </c>
      <c r="I359" s="567">
        <v>83318</v>
      </c>
      <c r="J359" s="567" t="s">
        <v>1084</v>
      </c>
      <c r="K359" s="567" t="s">
        <v>1085</v>
      </c>
      <c r="L359" s="569">
        <v>22.292853052614181</v>
      </c>
      <c r="M359" s="569">
        <v>40</v>
      </c>
      <c r="N359" s="570">
        <v>891.54993509744463</v>
      </c>
    </row>
    <row r="360" spans="1:14" ht="14.4" customHeight="1" x14ac:dyDescent="0.3">
      <c r="A360" s="565" t="s">
        <v>436</v>
      </c>
      <c r="B360" s="566" t="s">
        <v>438</v>
      </c>
      <c r="C360" s="567" t="s">
        <v>448</v>
      </c>
      <c r="D360" s="568" t="s">
        <v>449</v>
      </c>
      <c r="E360" s="567" t="s">
        <v>439</v>
      </c>
      <c r="F360" s="568" t="s">
        <v>440</v>
      </c>
      <c r="G360" s="567" t="s">
        <v>587</v>
      </c>
      <c r="H360" s="567">
        <v>184138</v>
      </c>
      <c r="I360" s="567">
        <v>84138</v>
      </c>
      <c r="J360" s="567" t="s">
        <v>1086</v>
      </c>
      <c r="K360" s="567" t="s">
        <v>1087</v>
      </c>
      <c r="L360" s="569">
        <v>119.308931777841</v>
      </c>
      <c r="M360" s="569">
        <v>1</v>
      </c>
      <c r="N360" s="570">
        <v>119.308931777841</v>
      </c>
    </row>
    <row r="361" spans="1:14" ht="14.4" customHeight="1" x14ac:dyDescent="0.3">
      <c r="A361" s="565" t="s">
        <v>436</v>
      </c>
      <c r="B361" s="566" t="s">
        <v>438</v>
      </c>
      <c r="C361" s="567" t="s">
        <v>448</v>
      </c>
      <c r="D361" s="568" t="s">
        <v>449</v>
      </c>
      <c r="E361" s="567" t="s">
        <v>439</v>
      </c>
      <c r="F361" s="568" t="s">
        <v>440</v>
      </c>
      <c r="G361" s="567" t="s">
        <v>587</v>
      </c>
      <c r="H361" s="567">
        <v>184256</v>
      </c>
      <c r="I361" s="567">
        <v>84256</v>
      </c>
      <c r="J361" s="567" t="s">
        <v>1088</v>
      </c>
      <c r="K361" s="567" t="s">
        <v>1089</v>
      </c>
      <c r="L361" s="569">
        <v>18.91</v>
      </c>
      <c r="M361" s="569">
        <v>8</v>
      </c>
      <c r="N361" s="570">
        <v>154.72</v>
      </c>
    </row>
    <row r="362" spans="1:14" ht="14.4" customHeight="1" x14ac:dyDescent="0.3">
      <c r="A362" s="565" t="s">
        <v>436</v>
      </c>
      <c r="B362" s="566" t="s">
        <v>438</v>
      </c>
      <c r="C362" s="567" t="s">
        <v>448</v>
      </c>
      <c r="D362" s="568" t="s">
        <v>449</v>
      </c>
      <c r="E362" s="567" t="s">
        <v>439</v>
      </c>
      <c r="F362" s="568" t="s">
        <v>440</v>
      </c>
      <c r="G362" s="567" t="s">
        <v>587</v>
      </c>
      <c r="H362" s="567">
        <v>184288</v>
      </c>
      <c r="I362" s="567">
        <v>184288</v>
      </c>
      <c r="J362" s="567" t="s">
        <v>1090</v>
      </c>
      <c r="K362" s="567" t="s">
        <v>541</v>
      </c>
      <c r="L362" s="569">
        <v>169.73</v>
      </c>
      <c r="M362" s="569">
        <v>1</v>
      </c>
      <c r="N362" s="570">
        <v>169.73</v>
      </c>
    </row>
    <row r="363" spans="1:14" ht="14.4" customHeight="1" x14ac:dyDescent="0.3">
      <c r="A363" s="565" t="s">
        <v>436</v>
      </c>
      <c r="B363" s="566" t="s">
        <v>438</v>
      </c>
      <c r="C363" s="567" t="s">
        <v>448</v>
      </c>
      <c r="D363" s="568" t="s">
        <v>449</v>
      </c>
      <c r="E363" s="567" t="s">
        <v>439</v>
      </c>
      <c r="F363" s="568" t="s">
        <v>440</v>
      </c>
      <c r="G363" s="567" t="s">
        <v>587</v>
      </c>
      <c r="H363" s="567">
        <v>184325</v>
      </c>
      <c r="I363" s="567">
        <v>84325</v>
      </c>
      <c r="J363" s="567" t="s">
        <v>1091</v>
      </c>
      <c r="K363" s="567" t="s">
        <v>1092</v>
      </c>
      <c r="L363" s="569">
        <v>71.846666666666664</v>
      </c>
      <c r="M363" s="569">
        <v>3</v>
      </c>
      <c r="N363" s="570">
        <v>215.54</v>
      </c>
    </row>
    <row r="364" spans="1:14" ht="14.4" customHeight="1" x14ac:dyDescent="0.3">
      <c r="A364" s="565" t="s">
        <v>436</v>
      </c>
      <c r="B364" s="566" t="s">
        <v>438</v>
      </c>
      <c r="C364" s="567" t="s">
        <v>448</v>
      </c>
      <c r="D364" s="568" t="s">
        <v>449</v>
      </c>
      <c r="E364" s="567" t="s">
        <v>439</v>
      </c>
      <c r="F364" s="568" t="s">
        <v>440</v>
      </c>
      <c r="G364" s="567" t="s">
        <v>587</v>
      </c>
      <c r="H364" s="567">
        <v>184360</v>
      </c>
      <c r="I364" s="567">
        <v>84360</v>
      </c>
      <c r="J364" s="567" t="s">
        <v>1093</v>
      </c>
      <c r="K364" s="567" t="s">
        <v>1094</v>
      </c>
      <c r="L364" s="569">
        <v>143.69800294459154</v>
      </c>
      <c r="M364" s="569">
        <v>23</v>
      </c>
      <c r="N364" s="570">
        <v>3306.3753029097229</v>
      </c>
    </row>
    <row r="365" spans="1:14" ht="14.4" customHeight="1" x14ac:dyDescent="0.3">
      <c r="A365" s="565" t="s">
        <v>436</v>
      </c>
      <c r="B365" s="566" t="s">
        <v>438</v>
      </c>
      <c r="C365" s="567" t="s">
        <v>448</v>
      </c>
      <c r="D365" s="568" t="s">
        <v>449</v>
      </c>
      <c r="E365" s="567" t="s">
        <v>439</v>
      </c>
      <c r="F365" s="568" t="s">
        <v>440</v>
      </c>
      <c r="G365" s="567" t="s">
        <v>587</v>
      </c>
      <c r="H365" s="567">
        <v>184530</v>
      </c>
      <c r="I365" s="567">
        <v>84530</v>
      </c>
      <c r="J365" s="567" t="s">
        <v>1095</v>
      </c>
      <c r="K365" s="567" t="s">
        <v>471</v>
      </c>
      <c r="L365" s="569">
        <v>110.06</v>
      </c>
      <c r="M365" s="569">
        <v>2</v>
      </c>
      <c r="N365" s="570">
        <v>220.12</v>
      </c>
    </row>
    <row r="366" spans="1:14" ht="14.4" customHeight="1" x14ac:dyDescent="0.3">
      <c r="A366" s="565" t="s">
        <v>436</v>
      </c>
      <c r="B366" s="566" t="s">
        <v>438</v>
      </c>
      <c r="C366" s="567" t="s">
        <v>448</v>
      </c>
      <c r="D366" s="568" t="s">
        <v>449</v>
      </c>
      <c r="E366" s="567" t="s">
        <v>439</v>
      </c>
      <c r="F366" s="568" t="s">
        <v>440</v>
      </c>
      <c r="G366" s="567" t="s">
        <v>587</v>
      </c>
      <c r="H366" s="567">
        <v>184538</v>
      </c>
      <c r="I366" s="567">
        <v>184538</v>
      </c>
      <c r="J366" s="567" t="s">
        <v>1096</v>
      </c>
      <c r="K366" s="567" t="s">
        <v>1097</v>
      </c>
      <c r="L366" s="569">
        <v>623.03500000000008</v>
      </c>
      <c r="M366" s="569">
        <v>2</v>
      </c>
      <c r="N366" s="570">
        <v>1246.0700000000002</v>
      </c>
    </row>
    <row r="367" spans="1:14" ht="14.4" customHeight="1" x14ac:dyDescent="0.3">
      <c r="A367" s="565" t="s">
        <v>436</v>
      </c>
      <c r="B367" s="566" t="s">
        <v>438</v>
      </c>
      <c r="C367" s="567" t="s">
        <v>448</v>
      </c>
      <c r="D367" s="568" t="s">
        <v>449</v>
      </c>
      <c r="E367" s="567" t="s">
        <v>439</v>
      </c>
      <c r="F367" s="568" t="s">
        <v>440</v>
      </c>
      <c r="G367" s="567" t="s">
        <v>587</v>
      </c>
      <c r="H367" s="567">
        <v>184700</v>
      </c>
      <c r="I367" s="567">
        <v>84700</v>
      </c>
      <c r="J367" s="567" t="s">
        <v>1098</v>
      </c>
      <c r="K367" s="567" t="s">
        <v>1099</v>
      </c>
      <c r="L367" s="569">
        <v>105.81</v>
      </c>
      <c r="M367" s="569">
        <v>1</v>
      </c>
      <c r="N367" s="570">
        <v>105.81</v>
      </c>
    </row>
    <row r="368" spans="1:14" ht="14.4" customHeight="1" x14ac:dyDescent="0.3">
      <c r="A368" s="565" t="s">
        <v>436</v>
      </c>
      <c r="B368" s="566" t="s">
        <v>438</v>
      </c>
      <c r="C368" s="567" t="s">
        <v>448</v>
      </c>
      <c r="D368" s="568" t="s">
        <v>449</v>
      </c>
      <c r="E368" s="567" t="s">
        <v>439</v>
      </c>
      <c r="F368" s="568" t="s">
        <v>440</v>
      </c>
      <c r="G368" s="567" t="s">
        <v>587</v>
      </c>
      <c r="H368" s="567">
        <v>185252</v>
      </c>
      <c r="I368" s="567">
        <v>185252</v>
      </c>
      <c r="J368" s="567" t="s">
        <v>1100</v>
      </c>
      <c r="K368" s="567" t="s">
        <v>1101</v>
      </c>
      <c r="L368" s="569">
        <v>164.46</v>
      </c>
      <c r="M368" s="569">
        <v>1</v>
      </c>
      <c r="N368" s="570">
        <v>164.46</v>
      </c>
    </row>
    <row r="369" spans="1:14" ht="14.4" customHeight="1" x14ac:dyDescent="0.3">
      <c r="A369" s="565" t="s">
        <v>436</v>
      </c>
      <c r="B369" s="566" t="s">
        <v>438</v>
      </c>
      <c r="C369" s="567" t="s">
        <v>448</v>
      </c>
      <c r="D369" s="568" t="s">
        <v>449</v>
      </c>
      <c r="E369" s="567" t="s">
        <v>439</v>
      </c>
      <c r="F369" s="568" t="s">
        <v>440</v>
      </c>
      <c r="G369" s="567" t="s">
        <v>587</v>
      </c>
      <c r="H369" s="567">
        <v>185266</v>
      </c>
      <c r="I369" s="567">
        <v>185266</v>
      </c>
      <c r="J369" s="567" t="s">
        <v>1102</v>
      </c>
      <c r="K369" s="567" t="s">
        <v>1103</v>
      </c>
      <c r="L369" s="569">
        <v>407.471206765413</v>
      </c>
      <c r="M369" s="569">
        <v>1</v>
      </c>
      <c r="N369" s="570">
        <v>407.471206765413</v>
      </c>
    </row>
    <row r="370" spans="1:14" ht="14.4" customHeight="1" x14ac:dyDescent="0.3">
      <c r="A370" s="565" t="s">
        <v>436</v>
      </c>
      <c r="B370" s="566" t="s">
        <v>438</v>
      </c>
      <c r="C370" s="567" t="s">
        <v>448</v>
      </c>
      <c r="D370" s="568" t="s">
        <v>449</v>
      </c>
      <c r="E370" s="567" t="s">
        <v>439</v>
      </c>
      <c r="F370" s="568" t="s">
        <v>440</v>
      </c>
      <c r="G370" s="567" t="s">
        <v>587</v>
      </c>
      <c r="H370" s="567">
        <v>185656</v>
      </c>
      <c r="I370" s="567">
        <v>85656</v>
      </c>
      <c r="J370" s="567" t="s">
        <v>1104</v>
      </c>
      <c r="K370" s="567" t="s">
        <v>1105</v>
      </c>
      <c r="L370" s="569">
        <v>73.739999999999995</v>
      </c>
      <c r="M370" s="569">
        <v>1</v>
      </c>
      <c r="N370" s="570">
        <v>73.739999999999995</v>
      </c>
    </row>
    <row r="371" spans="1:14" ht="14.4" customHeight="1" x14ac:dyDescent="0.3">
      <c r="A371" s="565" t="s">
        <v>436</v>
      </c>
      <c r="B371" s="566" t="s">
        <v>438</v>
      </c>
      <c r="C371" s="567" t="s">
        <v>448</v>
      </c>
      <c r="D371" s="568" t="s">
        <v>449</v>
      </c>
      <c r="E371" s="567" t="s">
        <v>439</v>
      </c>
      <c r="F371" s="568" t="s">
        <v>440</v>
      </c>
      <c r="G371" s="567" t="s">
        <v>587</v>
      </c>
      <c r="H371" s="567">
        <v>186616</v>
      </c>
      <c r="I371" s="567">
        <v>86616</v>
      </c>
      <c r="J371" s="567" t="s">
        <v>1106</v>
      </c>
      <c r="K371" s="567" t="s">
        <v>1107</v>
      </c>
      <c r="L371" s="569">
        <v>809.49666666666599</v>
      </c>
      <c r="M371" s="569">
        <v>1</v>
      </c>
      <c r="N371" s="570">
        <v>809.49666666666599</v>
      </c>
    </row>
    <row r="372" spans="1:14" ht="14.4" customHeight="1" x14ac:dyDescent="0.3">
      <c r="A372" s="565" t="s">
        <v>436</v>
      </c>
      <c r="B372" s="566" t="s">
        <v>438</v>
      </c>
      <c r="C372" s="567" t="s">
        <v>448</v>
      </c>
      <c r="D372" s="568" t="s">
        <v>449</v>
      </c>
      <c r="E372" s="567" t="s">
        <v>439</v>
      </c>
      <c r="F372" s="568" t="s">
        <v>440</v>
      </c>
      <c r="G372" s="567" t="s">
        <v>587</v>
      </c>
      <c r="H372" s="567">
        <v>187076</v>
      </c>
      <c r="I372" s="567">
        <v>87076</v>
      </c>
      <c r="J372" s="567" t="s">
        <v>1108</v>
      </c>
      <c r="K372" s="567" t="s">
        <v>1109</v>
      </c>
      <c r="L372" s="569">
        <v>116.63039101747802</v>
      </c>
      <c r="M372" s="569">
        <v>58</v>
      </c>
      <c r="N372" s="570">
        <v>6763.2580769558435</v>
      </c>
    </row>
    <row r="373" spans="1:14" ht="14.4" customHeight="1" x14ac:dyDescent="0.3">
      <c r="A373" s="565" t="s">
        <v>436</v>
      </c>
      <c r="B373" s="566" t="s">
        <v>438</v>
      </c>
      <c r="C373" s="567" t="s">
        <v>448</v>
      </c>
      <c r="D373" s="568" t="s">
        <v>449</v>
      </c>
      <c r="E373" s="567" t="s">
        <v>439</v>
      </c>
      <c r="F373" s="568" t="s">
        <v>440</v>
      </c>
      <c r="G373" s="567" t="s">
        <v>587</v>
      </c>
      <c r="H373" s="567">
        <v>188115</v>
      </c>
      <c r="I373" s="567">
        <v>88115</v>
      </c>
      <c r="J373" s="567" t="s">
        <v>1110</v>
      </c>
      <c r="K373" s="567" t="s">
        <v>1111</v>
      </c>
      <c r="L373" s="569">
        <v>1576.2733299706633</v>
      </c>
      <c r="M373" s="569">
        <v>3</v>
      </c>
      <c r="N373" s="570">
        <v>4728.81998991199</v>
      </c>
    </row>
    <row r="374" spans="1:14" ht="14.4" customHeight="1" x14ac:dyDescent="0.3">
      <c r="A374" s="565" t="s">
        <v>436</v>
      </c>
      <c r="B374" s="566" t="s">
        <v>438</v>
      </c>
      <c r="C374" s="567" t="s">
        <v>448</v>
      </c>
      <c r="D374" s="568" t="s">
        <v>449</v>
      </c>
      <c r="E374" s="567" t="s">
        <v>439</v>
      </c>
      <c r="F374" s="568" t="s">
        <v>440</v>
      </c>
      <c r="G374" s="567" t="s">
        <v>587</v>
      </c>
      <c r="H374" s="567">
        <v>188116</v>
      </c>
      <c r="I374" s="567">
        <v>88116</v>
      </c>
      <c r="J374" s="567" t="s">
        <v>1110</v>
      </c>
      <c r="K374" s="567" t="s">
        <v>1112</v>
      </c>
      <c r="L374" s="569">
        <v>4509.83</v>
      </c>
      <c r="M374" s="569">
        <v>1</v>
      </c>
      <c r="N374" s="570">
        <v>4509.83</v>
      </c>
    </row>
    <row r="375" spans="1:14" ht="14.4" customHeight="1" x14ac:dyDescent="0.3">
      <c r="A375" s="565" t="s">
        <v>436</v>
      </c>
      <c r="B375" s="566" t="s">
        <v>438</v>
      </c>
      <c r="C375" s="567" t="s">
        <v>448</v>
      </c>
      <c r="D375" s="568" t="s">
        <v>449</v>
      </c>
      <c r="E375" s="567" t="s">
        <v>439</v>
      </c>
      <c r="F375" s="568" t="s">
        <v>440</v>
      </c>
      <c r="G375" s="567" t="s">
        <v>587</v>
      </c>
      <c r="H375" s="567">
        <v>188217</v>
      </c>
      <c r="I375" s="567">
        <v>88217</v>
      </c>
      <c r="J375" s="567" t="s">
        <v>1113</v>
      </c>
      <c r="K375" s="567" t="s">
        <v>1114</v>
      </c>
      <c r="L375" s="569">
        <v>120.3429200342475</v>
      </c>
      <c r="M375" s="569">
        <v>75</v>
      </c>
      <c r="N375" s="570">
        <v>9022.581233417417</v>
      </c>
    </row>
    <row r="376" spans="1:14" ht="14.4" customHeight="1" x14ac:dyDescent="0.3">
      <c r="A376" s="565" t="s">
        <v>436</v>
      </c>
      <c r="B376" s="566" t="s">
        <v>438</v>
      </c>
      <c r="C376" s="567" t="s">
        <v>448</v>
      </c>
      <c r="D376" s="568" t="s">
        <v>449</v>
      </c>
      <c r="E376" s="567" t="s">
        <v>439</v>
      </c>
      <c r="F376" s="568" t="s">
        <v>440</v>
      </c>
      <c r="G376" s="567" t="s">
        <v>587</v>
      </c>
      <c r="H376" s="567">
        <v>188219</v>
      </c>
      <c r="I376" s="567">
        <v>88219</v>
      </c>
      <c r="J376" s="567" t="s">
        <v>1113</v>
      </c>
      <c r="K376" s="567" t="s">
        <v>1115</v>
      </c>
      <c r="L376" s="569">
        <v>134.81906241591383</v>
      </c>
      <c r="M376" s="569">
        <v>34</v>
      </c>
      <c r="N376" s="570">
        <v>4588.0308077077098</v>
      </c>
    </row>
    <row r="377" spans="1:14" ht="14.4" customHeight="1" x14ac:dyDescent="0.3">
      <c r="A377" s="565" t="s">
        <v>436</v>
      </c>
      <c r="B377" s="566" t="s">
        <v>438</v>
      </c>
      <c r="C377" s="567" t="s">
        <v>448</v>
      </c>
      <c r="D377" s="568" t="s">
        <v>449</v>
      </c>
      <c r="E377" s="567" t="s">
        <v>439</v>
      </c>
      <c r="F377" s="568" t="s">
        <v>440</v>
      </c>
      <c r="G377" s="567" t="s">
        <v>587</v>
      </c>
      <c r="H377" s="567">
        <v>188273</v>
      </c>
      <c r="I377" s="567">
        <v>88273</v>
      </c>
      <c r="J377" s="567" t="s">
        <v>1116</v>
      </c>
      <c r="K377" s="567" t="s">
        <v>660</v>
      </c>
      <c r="L377" s="569">
        <v>111.73</v>
      </c>
      <c r="M377" s="569">
        <v>3</v>
      </c>
      <c r="N377" s="570">
        <v>335.19</v>
      </c>
    </row>
    <row r="378" spans="1:14" ht="14.4" customHeight="1" x14ac:dyDescent="0.3">
      <c r="A378" s="565" t="s">
        <v>436</v>
      </c>
      <c r="B378" s="566" t="s">
        <v>438</v>
      </c>
      <c r="C378" s="567" t="s">
        <v>448</v>
      </c>
      <c r="D378" s="568" t="s">
        <v>449</v>
      </c>
      <c r="E378" s="567" t="s">
        <v>439</v>
      </c>
      <c r="F378" s="568" t="s">
        <v>440</v>
      </c>
      <c r="G378" s="567" t="s">
        <v>587</v>
      </c>
      <c r="H378" s="567">
        <v>188498</v>
      </c>
      <c r="I378" s="567">
        <v>88498</v>
      </c>
      <c r="J378" s="567" t="s">
        <v>1117</v>
      </c>
      <c r="K378" s="567" t="s">
        <v>912</v>
      </c>
      <c r="L378" s="569">
        <v>473.31</v>
      </c>
      <c r="M378" s="569">
        <v>3</v>
      </c>
      <c r="N378" s="570">
        <v>1419.93</v>
      </c>
    </row>
    <row r="379" spans="1:14" ht="14.4" customHeight="1" x14ac:dyDescent="0.3">
      <c r="A379" s="565" t="s">
        <v>436</v>
      </c>
      <c r="B379" s="566" t="s">
        <v>438</v>
      </c>
      <c r="C379" s="567" t="s">
        <v>448</v>
      </c>
      <c r="D379" s="568" t="s">
        <v>449</v>
      </c>
      <c r="E379" s="567" t="s">
        <v>439</v>
      </c>
      <c r="F379" s="568" t="s">
        <v>440</v>
      </c>
      <c r="G379" s="567" t="s">
        <v>587</v>
      </c>
      <c r="H379" s="567">
        <v>188518</v>
      </c>
      <c r="I379" s="567">
        <v>88518</v>
      </c>
      <c r="J379" s="567" t="s">
        <v>1118</v>
      </c>
      <c r="K379" s="567" t="s">
        <v>525</v>
      </c>
      <c r="L379" s="569">
        <v>39.999665214129102</v>
      </c>
      <c r="M379" s="569">
        <v>1</v>
      </c>
      <c r="N379" s="570">
        <v>39.999665214129102</v>
      </c>
    </row>
    <row r="380" spans="1:14" ht="14.4" customHeight="1" x14ac:dyDescent="0.3">
      <c r="A380" s="565" t="s">
        <v>436</v>
      </c>
      <c r="B380" s="566" t="s">
        <v>438</v>
      </c>
      <c r="C380" s="567" t="s">
        <v>448</v>
      </c>
      <c r="D380" s="568" t="s">
        <v>449</v>
      </c>
      <c r="E380" s="567" t="s">
        <v>439</v>
      </c>
      <c r="F380" s="568" t="s">
        <v>440</v>
      </c>
      <c r="G380" s="567" t="s">
        <v>587</v>
      </c>
      <c r="H380" s="567">
        <v>188630</v>
      </c>
      <c r="I380" s="567">
        <v>88630</v>
      </c>
      <c r="J380" s="567" t="s">
        <v>1119</v>
      </c>
      <c r="K380" s="567" t="s">
        <v>1120</v>
      </c>
      <c r="L380" s="569">
        <v>73.040472583706617</v>
      </c>
      <c r="M380" s="569">
        <v>31</v>
      </c>
      <c r="N380" s="570">
        <v>2276.9958683019036</v>
      </c>
    </row>
    <row r="381" spans="1:14" ht="14.4" customHeight="1" x14ac:dyDescent="0.3">
      <c r="A381" s="565" t="s">
        <v>436</v>
      </c>
      <c r="B381" s="566" t="s">
        <v>438</v>
      </c>
      <c r="C381" s="567" t="s">
        <v>448</v>
      </c>
      <c r="D381" s="568" t="s">
        <v>449</v>
      </c>
      <c r="E381" s="567" t="s">
        <v>439</v>
      </c>
      <c r="F381" s="568" t="s">
        <v>440</v>
      </c>
      <c r="G381" s="567" t="s">
        <v>587</v>
      </c>
      <c r="H381" s="567">
        <v>188967</v>
      </c>
      <c r="I381" s="567">
        <v>88967</v>
      </c>
      <c r="J381" s="567" t="s">
        <v>1121</v>
      </c>
      <c r="K381" s="567" t="s">
        <v>1122</v>
      </c>
      <c r="L381" s="569">
        <v>98.818115318860066</v>
      </c>
      <c r="M381" s="569">
        <v>24</v>
      </c>
      <c r="N381" s="570">
        <v>2369.5078778886573</v>
      </c>
    </row>
    <row r="382" spans="1:14" ht="14.4" customHeight="1" x14ac:dyDescent="0.3">
      <c r="A382" s="565" t="s">
        <v>436</v>
      </c>
      <c r="B382" s="566" t="s">
        <v>438</v>
      </c>
      <c r="C382" s="567" t="s">
        <v>448</v>
      </c>
      <c r="D382" s="568" t="s">
        <v>449</v>
      </c>
      <c r="E382" s="567" t="s">
        <v>439</v>
      </c>
      <c r="F382" s="568" t="s">
        <v>440</v>
      </c>
      <c r="G382" s="567" t="s">
        <v>587</v>
      </c>
      <c r="H382" s="567">
        <v>189212</v>
      </c>
      <c r="I382" s="567">
        <v>89212</v>
      </c>
      <c r="J382" s="567" t="s">
        <v>1123</v>
      </c>
      <c r="K382" s="567" t="s">
        <v>1124</v>
      </c>
      <c r="L382" s="569">
        <v>56.882792505029329</v>
      </c>
      <c r="M382" s="569">
        <v>240</v>
      </c>
      <c r="N382" s="570">
        <v>13687.679684259509</v>
      </c>
    </row>
    <row r="383" spans="1:14" ht="14.4" customHeight="1" x14ac:dyDescent="0.3">
      <c r="A383" s="565" t="s">
        <v>436</v>
      </c>
      <c r="B383" s="566" t="s">
        <v>438</v>
      </c>
      <c r="C383" s="567" t="s">
        <v>448</v>
      </c>
      <c r="D383" s="568" t="s">
        <v>449</v>
      </c>
      <c r="E383" s="567" t="s">
        <v>439</v>
      </c>
      <c r="F383" s="568" t="s">
        <v>440</v>
      </c>
      <c r="G383" s="567" t="s">
        <v>587</v>
      </c>
      <c r="H383" s="567">
        <v>189996</v>
      </c>
      <c r="I383" s="567">
        <v>89996</v>
      </c>
      <c r="J383" s="567" t="s">
        <v>1125</v>
      </c>
      <c r="K383" s="567" t="s">
        <v>1126</v>
      </c>
      <c r="L383" s="569">
        <v>107.79</v>
      </c>
      <c r="M383" s="569">
        <v>1</v>
      </c>
      <c r="N383" s="570">
        <v>107.79</v>
      </c>
    </row>
    <row r="384" spans="1:14" ht="14.4" customHeight="1" x14ac:dyDescent="0.3">
      <c r="A384" s="565" t="s">
        <v>436</v>
      </c>
      <c r="B384" s="566" t="s">
        <v>438</v>
      </c>
      <c r="C384" s="567" t="s">
        <v>448</v>
      </c>
      <c r="D384" s="568" t="s">
        <v>449</v>
      </c>
      <c r="E384" s="567" t="s">
        <v>439</v>
      </c>
      <c r="F384" s="568" t="s">
        <v>440</v>
      </c>
      <c r="G384" s="567" t="s">
        <v>587</v>
      </c>
      <c r="H384" s="567">
        <v>191032</v>
      </c>
      <c r="I384" s="567">
        <v>91032</v>
      </c>
      <c r="J384" s="567" t="s">
        <v>1127</v>
      </c>
      <c r="K384" s="567" t="s">
        <v>1128</v>
      </c>
      <c r="L384" s="569">
        <v>25.01</v>
      </c>
      <c r="M384" s="569">
        <v>2</v>
      </c>
      <c r="N384" s="570">
        <v>50.02</v>
      </c>
    </row>
    <row r="385" spans="1:14" ht="14.4" customHeight="1" x14ac:dyDescent="0.3">
      <c r="A385" s="565" t="s">
        <v>436</v>
      </c>
      <c r="B385" s="566" t="s">
        <v>438</v>
      </c>
      <c r="C385" s="567" t="s">
        <v>448</v>
      </c>
      <c r="D385" s="568" t="s">
        <v>449</v>
      </c>
      <c r="E385" s="567" t="s">
        <v>439</v>
      </c>
      <c r="F385" s="568" t="s">
        <v>440</v>
      </c>
      <c r="G385" s="567" t="s">
        <v>587</v>
      </c>
      <c r="H385" s="567">
        <v>191484</v>
      </c>
      <c r="I385" s="567">
        <v>91484</v>
      </c>
      <c r="J385" s="567" t="s">
        <v>1129</v>
      </c>
      <c r="K385" s="567" t="s">
        <v>1130</v>
      </c>
      <c r="L385" s="569">
        <v>65.5</v>
      </c>
      <c r="M385" s="569">
        <v>3</v>
      </c>
      <c r="N385" s="570">
        <v>196.56</v>
      </c>
    </row>
    <row r="386" spans="1:14" ht="14.4" customHeight="1" x14ac:dyDescent="0.3">
      <c r="A386" s="565" t="s">
        <v>436</v>
      </c>
      <c r="B386" s="566" t="s">
        <v>438</v>
      </c>
      <c r="C386" s="567" t="s">
        <v>448</v>
      </c>
      <c r="D386" s="568" t="s">
        <v>449</v>
      </c>
      <c r="E386" s="567" t="s">
        <v>439</v>
      </c>
      <c r="F386" s="568" t="s">
        <v>440</v>
      </c>
      <c r="G386" s="567" t="s">
        <v>587</v>
      </c>
      <c r="H386" s="567">
        <v>191587</v>
      </c>
      <c r="I386" s="567">
        <v>91587</v>
      </c>
      <c r="J386" s="567" t="s">
        <v>1060</v>
      </c>
      <c r="K386" s="567" t="s">
        <v>1131</v>
      </c>
      <c r="L386" s="569">
        <v>59.769933597486869</v>
      </c>
      <c r="M386" s="569">
        <v>29</v>
      </c>
      <c r="N386" s="570">
        <v>1733.1480880339682</v>
      </c>
    </row>
    <row r="387" spans="1:14" ht="14.4" customHeight="1" x14ac:dyDescent="0.3">
      <c r="A387" s="565" t="s">
        <v>436</v>
      </c>
      <c r="B387" s="566" t="s">
        <v>438</v>
      </c>
      <c r="C387" s="567" t="s">
        <v>448</v>
      </c>
      <c r="D387" s="568" t="s">
        <v>449</v>
      </c>
      <c r="E387" s="567" t="s">
        <v>439</v>
      </c>
      <c r="F387" s="568" t="s">
        <v>440</v>
      </c>
      <c r="G387" s="567" t="s">
        <v>587</v>
      </c>
      <c r="H387" s="567">
        <v>191712</v>
      </c>
      <c r="I387" s="567">
        <v>91712</v>
      </c>
      <c r="J387" s="567" t="s">
        <v>1132</v>
      </c>
      <c r="K387" s="567" t="s">
        <v>972</v>
      </c>
      <c r="L387" s="569">
        <v>56.430454530809655</v>
      </c>
      <c r="M387" s="569">
        <v>3</v>
      </c>
      <c r="N387" s="570">
        <v>169.29181812323861</v>
      </c>
    </row>
    <row r="388" spans="1:14" ht="14.4" customHeight="1" x14ac:dyDescent="0.3">
      <c r="A388" s="565" t="s">
        <v>436</v>
      </c>
      <c r="B388" s="566" t="s">
        <v>438</v>
      </c>
      <c r="C388" s="567" t="s">
        <v>448</v>
      </c>
      <c r="D388" s="568" t="s">
        <v>449</v>
      </c>
      <c r="E388" s="567" t="s">
        <v>439</v>
      </c>
      <c r="F388" s="568" t="s">
        <v>440</v>
      </c>
      <c r="G388" s="567" t="s">
        <v>587</v>
      </c>
      <c r="H388" s="567">
        <v>191836</v>
      </c>
      <c r="I388" s="567">
        <v>91836</v>
      </c>
      <c r="J388" s="567" t="s">
        <v>731</v>
      </c>
      <c r="K388" s="567" t="s">
        <v>1133</v>
      </c>
      <c r="L388" s="569">
        <v>46.655000000000001</v>
      </c>
      <c r="M388" s="569">
        <v>15</v>
      </c>
      <c r="N388" s="570">
        <v>699.84</v>
      </c>
    </row>
    <row r="389" spans="1:14" ht="14.4" customHeight="1" x14ac:dyDescent="0.3">
      <c r="A389" s="565" t="s">
        <v>436</v>
      </c>
      <c r="B389" s="566" t="s">
        <v>438</v>
      </c>
      <c r="C389" s="567" t="s">
        <v>448</v>
      </c>
      <c r="D389" s="568" t="s">
        <v>449</v>
      </c>
      <c r="E389" s="567" t="s">
        <v>439</v>
      </c>
      <c r="F389" s="568" t="s">
        <v>440</v>
      </c>
      <c r="G389" s="567" t="s">
        <v>587</v>
      </c>
      <c r="H389" s="567">
        <v>192254</v>
      </c>
      <c r="I389" s="567">
        <v>92254</v>
      </c>
      <c r="J389" s="567" t="s">
        <v>1134</v>
      </c>
      <c r="K389" s="567" t="s">
        <v>1135</v>
      </c>
      <c r="L389" s="569">
        <v>140.77000000000001</v>
      </c>
      <c r="M389" s="569">
        <v>2</v>
      </c>
      <c r="N389" s="570">
        <v>281.54000000000002</v>
      </c>
    </row>
    <row r="390" spans="1:14" ht="14.4" customHeight="1" x14ac:dyDescent="0.3">
      <c r="A390" s="565" t="s">
        <v>436</v>
      </c>
      <c r="B390" s="566" t="s">
        <v>438</v>
      </c>
      <c r="C390" s="567" t="s">
        <v>448</v>
      </c>
      <c r="D390" s="568" t="s">
        <v>449</v>
      </c>
      <c r="E390" s="567" t="s">
        <v>439</v>
      </c>
      <c r="F390" s="568" t="s">
        <v>440</v>
      </c>
      <c r="G390" s="567" t="s">
        <v>587</v>
      </c>
      <c r="H390" s="567">
        <v>192271</v>
      </c>
      <c r="I390" s="567">
        <v>92271</v>
      </c>
      <c r="J390" s="567" t="s">
        <v>1136</v>
      </c>
      <c r="K390" s="567" t="s">
        <v>1137</v>
      </c>
      <c r="L390" s="569">
        <v>184.66989523842665</v>
      </c>
      <c r="M390" s="569">
        <v>4</v>
      </c>
      <c r="N390" s="570">
        <v>738.67968571528002</v>
      </c>
    </row>
    <row r="391" spans="1:14" ht="14.4" customHeight="1" x14ac:dyDescent="0.3">
      <c r="A391" s="565" t="s">
        <v>436</v>
      </c>
      <c r="B391" s="566" t="s">
        <v>438</v>
      </c>
      <c r="C391" s="567" t="s">
        <v>448</v>
      </c>
      <c r="D391" s="568" t="s">
        <v>449</v>
      </c>
      <c r="E391" s="567" t="s">
        <v>439</v>
      </c>
      <c r="F391" s="568" t="s">
        <v>440</v>
      </c>
      <c r="G391" s="567" t="s">
        <v>587</v>
      </c>
      <c r="H391" s="567">
        <v>192351</v>
      </c>
      <c r="I391" s="567">
        <v>92351</v>
      </c>
      <c r="J391" s="567" t="s">
        <v>1138</v>
      </c>
      <c r="K391" s="567" t="s">
        <v>1139</v>
      </c>
      <c r="L391" s="569">
        <v>92.555693396743663</v>
      </c>
      <c r="M391" s="569">
        <v>11</v>
      </c>
      <c r="N391" s="570">
        <v>1018.2274004263386</v>
      </c>
    </row>
    <row r="392" spans="1:14" ht="14.4" customHeight="1" x14ac:dyDescent="0.3">
      <c r="A392" s="565" t="s">
        <v>436</v>
      </c>
      <c r="B392" s="566" t="s">
        <v>438</v>
      </c>
      <c r="C392" s="567" t="s">
        <v>448</v>
      </c>
      <c r="D392" s="568" t="s">
        <v>449</v>
      </c>
      <c r="E392" s="567" t="s">
        <v>439</v>
      </c>
      <c r="F392" s="568" t="s">
        <v>440</v>
      </c>
      <c r="G392" s="567" t="s">
        <v>587</v>
      </c>
      <c r="H392" s="567">
        <v>192489</v>
      </c>
      <c r="I392" s="567">
        <v>92489</v>
      </c>
      <c r="J392" s="567" t="s">
        <v>756</v>
      </c>
      <c r="K392" s="567" t="s">
        <v>1140</v>
      </c>
      <c r="L392" s="569">
        <v>722.02999999999963</v>
      </c>
      <c r="M392" s="569">
        <v>3</v>
      </c>
      <c r="N392" s="570">
        <v>2166.0899999999988</v>
      </c>
    </row>
    <row r="393" spans="1:14" ht="14.4" customHeight="1" x14ac:dyDescent="0.3">
      <c r="A393" s="565" t="s">
        <v>436</v>
      </c>
      <c r="B393" s="566" t="s">
        <v>438</v>
      </c>
      <c r="C393" s="567" t="s">
        <v>448</v>
      </c>
      <c r="D393" s="568" t="s">
        <v>449</v>
      </c>
      <c r="E393" s="567" t="s">
        <v>439</v>
      </c>
      <c r="F393" s="568" t="s">
        <v>440</v>
      </c>
      <c r="G393" s="567" t="s">
        <v>587</v>
      </c>
      <c r="H393" s="567">
        <v>192757</v>
      </c>
      <c r="I393" s="567">
        <v>92757</v>
      </c>
      <c r="J393" s="567" t="s">
        <v>1108</v>
      </c>
      <c r="K393" s="567" t="s">
        <v>1141</v>
      </c>
      <c r="L393" s="569">
        <v>71.014899886304434</v>
      </c>
      <c r="M393" s="569">
        <v>13</v>
      </c>
      <c r="N393" s="570">
        <v>923.84879863565311</v>
      </c>
    </row>
    <row r="394" spans="1:14" ht="14.4" customHeight="1" x14ac:dyDescent="0.3">
      <c r="A394" s="565" t="s">
        <v>436</v>
      </c>
      <c r="B394" s="566" t="s">
        <v>438</v>
      </c>
      <c r="C394" s="567" t="s">
        <v>448</v>
      </c>
      <c r="D394" s="568" t="s">
        <v>449</v>
      </c>
      <c r="E394" s="567" t="s">
        <v>439</v>
      </c>
      <c r="F394" s="568" t="s">
        <v>440</v>
      </c>
      <c r="G394" s="567" t="s">
        <v>587</v>
      </c>
      <c r="H394" s="567">
        <v>192839</v>
      </c>
      <c r="I394" s="567">
        <v>192839</v>
      </c>
      <c r="J394" s="567" t="s">
        <v>1142</v>
      </c>
      <c r="K394" s="567" t="s">
        <v>1143</v>
      </c>
      <c r="L394" s="569">
        <v>61.937999999999988</v>
      </c>
      <c r="M394" s="569">
        <v>23</v>
      </c>
      <c r="N394" s="570">
        <v>1424.92</v>
      </c>
    </row>
    <row r="395" spans="1:14" ht="14.4" customHeight="1" x14ac:dyDescent="0.3">
      <c r="A395" s="565" t="s">
        <v>436</v>
      </c>
      <c r="B395" s="566" t="s">
        <v>438</v>
      </c>
      <c r="C395" s="567" t="s">
        <v>448</v>
      </c>
      <c r="D395" s="568" t="s">
        <v>449</v>
      </c>
      <c r="E395" s="567" t="s">
        <v>439</v>
      </c>
      <c r="F395" s="568" t="s">
        <v>440</v>
      </c>
      <c r="G395" s="567" t="s">
        <v>587</v>
      </c>
      <c r="H395" s="567">
        <v>192840</v>
      </c>
      <c r="I395" s="567">
        <v>192840</v>
      </c>
      <c r="J395" s="567" t="s">
        <v>1142</v>
      </c>
      <c r="K395" s="567" t="s">
        <v>1144</v>
      </c>
      <c r="L395" s="569">
        <v>99.509939300149071</v>
      </c>
      <c r="M395" s="569">
        <v>9</v>
      </c>
      <c r="N395" s="570">
        <v>895.58945370134165</v>
      </c>
    </row>
    <row r="396" spans="1:14" ht="14.4" customHeight="1" x14ac:dyDescent="0.3">
      <c r="A396" s="565" t="s">
        <v>436</v>
      </c>
      <c r="B396" s="566" t="s">
        <v>438</v>
      </c>
      <c r="C396" s="567" t="s">
        <v>448</v>
      </c>
      <c r="D396" s="568" t="s">
        <v>449</v>
      </c>
      <c r="E396" s="567" t="s">
        <v>439</v>
      </c>
      <c r="F396" s="568" t="s">
        <v>440</v>
      </c>
      <c r="G396" s="567" t="s">
        <v>587</v>
      </c>
      <c r="H396" s="567">
        <v>192853</v>
      </c>
      <c r="I396" s="567">
        <v>192853</v>
      </c>
      <c r="J396" s="567" t="s">
        <v>733</v>
      </c>
      <c r="K396" s="567" t="s">
        <v>1145</v>
      </c>
      <c r="L396" s="569">
        <v>103.64066666666669</v>
      </c>
      <c r="M396" s="569">
        <v>32</v>
      </c>
      <c r="N396" s="570">
        <v>3349.3500000000004</v>
      </c>
    </row>
    <row r="397" spans="1:14" ht="14.4" customHeight="1" x14ac:dyDescent="0.3">
      <c r="A397" s="565" t="s">
        <v>436</v>
      </c>
      <c r="B397" s="566" t="s">
        <v>438</v>
      </c>
      <c r="C397" s="567" t="s">
        <v>448</v>
      </c>
      <c r="D397" s="568" t="s">
        <v>449</v>
      </c>
      <c r="E397" s="567" t="s">
        <v>439</v>
      </c>
      <c r="F397" s="568" t="s">
        <v>440</v>
      </c>
      <c r="G397" s="567" t="s">
        <v>587</v>
      </c>
      <c r="H397" s="567">
        <v>193104</v>
      </c>
      <c r="I397" s="567">
        <v>93104</v>
      </c>
      <c r="J397" s="567" t="s">
        <v>1146</v>
      </c>
      <c r="K397" s="567" t="s">
        <v>1147</v>
      </c>
      <c r="L397" s="569">
        <v>40.179061670947881</v>
      </c>
      <c r="M397" s="569">
        <v>20</v>
      </c>
      <c r="N397" s="570">
        <v>800.61954740997646</v>
      </c>
    </row>
    <row r="398" spans="1:14" ht="14.4" customHeight="1" x14ac:dyDescent="0.3">
      <c r="A398" s="565" t="s">
        <v>436</v>
      </c>
      <c r="B398" s="566" t="s">
        <v>438</v>
      </c>
      <c r="C398" s="567" t="s">
        <v>448</v>
      </c>
      <c r="D398" s="568" t="s">
        <v>449</v>
      </c>
      <c r="E398" s="567" t="s">
        <v>439</v>
      </c>
      <c r="F398" s="568" t="s">
        <v>440</v>
      </c>
      <c r="G398" s="567" t="s">
        <v>587</v>
      </c>
      <c r="H398" s="567">
        <v>193105</v>
      </c>
      <c r="I398" s="567">
        <v>93105</v>
      </c>
      <c r="J398" s="567" t="s">
        <v>1146</v>
      </c>
      <c r="K398" s="567" t="s">
        <v>1148</v>
      </c>
      <c r="L398" s="569">
        <v>292.47000000000003</v>
      </c>
      <c r="M398" s="569">
        <v>2</v>
      </c>
      <c r="N398" s="570">
        <v>584.94000000000005</v>
      </c>
    </row>
    <row r="399" spans="1:14" ht="14.4" customHeight="1" x14ac:dyDescent="0.3">
      <c r="A399" s="565" t="s">
        <v>436</v>
      </c>
      <c r="B399" s="566" t="s">
        <v>438</v>
      </c>
      <c r="C399" s="567" t="s">
        <v>448</v>
      </c>
      <c r="D399" s="568" t="s">
        <v>449</v>
      </c>
      <c r="E399" s="567" t="s">
        <v>439</v>
      </c>
      <c r="F399" s="568" t="s">
        <v>440</v>
      </c>
      <c r="G399" s="567" t="s">
        <v>587</v>
      </c>
      <c r="H399" s="567">
        <v>193160</v>
      </c>
      <c r="I399" s="567">
        <v>93160</v>
      </c>
      <c r="J399" s="567" t="s">
        <v>1149</v>
      </c>
      <c r="K399" s="567" t="s">
        <v>1150</v>
      </c>
      <c r="L399" s="569">
        <v>23.030015459481497</v>
      </c>
      <c r="M399" s="569">
        <v>4</v>
      </c>
      <c r="N399" s="570">
        <v>92.120061837925988</v>
      </c>
    </row>
    <row r="400" spans="1:14" ht="14.4" customHeight="1" x14ac:dyDescent="0.3">
      <c r="A400" s="565" t="s">
        <v>436</v>
      </c>
      <c r="B400" s="566" t="s">
        <v>438</v>
      </c>
      <c r="C400" s="567" t="s">
        <v>448</v>
      </c>
      <c r="D400" s="568" t="s">
        <v>449</v>
      </c>
      <c r="E400" s="567" t="s">
        <v>439</v>
      </c>
      <c r="F400" s="568" t="s">
        <v>440</v>
      </c>
      <c r="G400" s="567" t="s">
        <v>587</v>
      </c>
      <c r="H400" s="567">
        <v>193746</v>
      </c>
      <c r="I400" s="567">
        <v>93746</v>
      </c>
      <c r="J400" s="567" t="s">
        <v>1151</v>
      </c>
      <c r="K400" s="567" t="s">
        <v>1152</v>
      </c>
      <c r="L400" s="569">
        <v>392.89</v>
      </c>
      <c r="M400" s="569">
        <v>2</v>
      </c>
      <c r="N400" s="570">
        <v>785.78</v>
      </c>
    </row>
    <row r="401" spans="1:14" ht="14.4" customHeight="1" x14ac:dyDescent="0.3">
      <c r="A401" s="565" t="s">
        <v>436</v>
      </c>
      <c r="B401" s="566" t="s">
        <v>438</v>
      </c>
      <c r="C401" s="567" t="s">
        <v>448</v>
      </c>
      <c r="D401" s="568" t="s">
        <v>449</v>
      </c>
      <c r="E401" s="567" t="s">
        <v>439</v>
      </c>
      <c r="F401" s="568" t="s">
        <v>440</v>
      </c>
      <c r="G401" s="567" t="s">
        <v>587</v>
      </c>
      <c r="H401" s="567">
        <v>194248</v>
      </c>
      <c r="I401" s="567">
        <v>94248</v>
      </c>
      <c r="J401" s="567" t="s">
        <v>1153</v>
      </c>
      <c r="K401" s="567" t="s">
        <v>1154</v>
      </c>
      <c r="L401" s="569">
        <v>49.6</v>
      </c>
      <c r="M401" s="569">
        <v>2</v>
      </c>
      <c r="N401" s="570">
        <v>99.2</v>
      </c>
    </row>
    <row r="402" spans="1:14" ht="14.4" customHeight="1" x14ac:dyDescent="0.3">
      <c r="A402" s="565" t="s">
        <v>436</v>
      </c>
      <c r="B402" s="566" t="s">
        <v>438</v>
      </c>
      <c r="C402" s="567" t="s">
        <v>448</v>
      </c>
      <c r="D402" s="568" t="s">
        <v>449</v>
      </c>
      <c r="E402" s="567" t="s">
        <v>439</v>
      </c>
      <c r="F402" s="568" t="s">
        <v>440</v>
      </c>
      <c r="G402" s="567" t="s">
        <v>587</v>
      </c>
      <c r="H402" s="567">
        <v>194292</v>
      </c>
      <c r="I402" s="567">
        <v>94292</v>
      </c>
      <c r="J402" s="567" t="s">
        <v>1153</v>
      </c>
      <c r="K402" s="567" t="s">
        <v>1155</v>
      </c>
      <c r="L402" s="569">
        <v>91.872167178601913</v>
      </c>
      <c r="M402" s="569">
        <v>194</v>
      </c>
      <c r="N402" s="570">
        <v>17821.99816882738</v>
      </c>
    </row>
    <row r="403" spans="1:14" ht="14.4" customHeight="1" x14ac:dyDescent="0.3">
      <c r="A403" s="565" t="s">
        <v>436</v>
      </c>
      <c r="B403" s="566" t="s">
        <v>438</v>
      </c>
      <c r="C403" s="567" t="s">
        <v>448</v>
      </c>
      <c r="D403" s="568" t="s">
        <v>449</v>
      </c>
      <c r="E403" s="567" t="s">
        <v>439</v>
      </c>
      <c r="F403" s="568" t="s">
        <v>440</v>
      </c>
      <c r="G403" s="567" t="s">
        <v>587</v>
      </c>
      <c r="H403" s="567">
        <v>194584</v>
      </c>
      <c r="I403" s="567">
        <v>94584</v>
      </c>
      <c r="J403" s="567" t="s">
        <v>1156</v>
      </c>
      <c r="K403" s="567" t="s">
        <v>1157</v>
      </c>
      <c r="L403" s="569">
        <v>80.490074461432044</v>
      </c>
      <c r="M403" s="569">
        <v>3</v>
      </c>
      <c r="N403" s="570">
        <v>241.4701489228641</v>
      </c>
    </row>
    <row r="404" spans="1:14" ht="14.4" customHeight="1" x14ac:dyDescent="0.3">
      <c r="A404" s="565" t="s">
        <v>436</v>
      </c>
      <c r="B404" s="566" t="s">
        <v>438</v>
      </c>
      <c r="C404" s="567" t="s">
        <v>448</v>
      </c>
      <c r="D404" s="568" t="s">
        <v>449</v>
      </c>
      <c r="E404" s="567" t="s">
        <v>439</v>
      </c>
      <c r="F404" s="568" t="s">
        <v>440</v>
      </c>
      <c r="G404" s="567" t="s">
        <v>587</v>
      </c>
      <c r="H404" s="567">
        <v>194916</v>
      </c>
      <c r="I404" s="567">
        <v>94916</v>
      </c>
      <c r="J404" s="567" t="s">
        <v>1158</v>
      </c>
      <c r="K404" s="567" t="s">
        <v>1159</v>
      </c>
      <c r="L404" s="569">
        <v>90.474266892077381</v>
      </c>
      <c r="M404" s="569">
        <v>18</v>
      </c>
      <c r="N404" s="570">
        <v>1628.4193359243088</v>
      </c>
    </row>
    <row r="405" spans="1:14" ht="14.4" customHeight="1" x14ac:dyDescent="0.3">
      <c r="A405" s="565" t="s">
        <v>436</v>
      </c>
      <c r="B405" s="566" t="s">
        <v>438</v>
      </c>
      <c r="C405" s="567" t="s">
        <v>448</v>
      </c>
      <c r="D405" s="568" t="s">
        <v>449</v>
      </c>
      <c r="E405" s="567" t="s">
        <v>439</v>
      </c>
      <c r="F405" s="568" t="s">
        <v>440</v>
      </c>
      <c r="G405" s="567" t="s">
        <v>587</v>
      </c>
      <c r="H405" s="567">
        <v>194918</v>
      </c>
      <c r="I405" s="567">
        <v>94918</v>
      </c>
      <c r="J405" s="567" t="s">
        <v>1158</v>
      </c>
      <c r="K405" s="567" t="s">
        <v>1160</v>
      </c>
      <c r="L405" s="569">
        <v>37.049999999999997</v>
      </c>
      <c r="M405" s="569">
        <v>3</v>
      </c>
      <c r="N405" s="570">
        <v>111.14999999999999</v>
      </c>
    </row>
    <row r="406" spans="1:14" ht="14.4" customHeight="1" x14ac:dyDescent="0.3">
      <c r="A406" s="565" t="s">
        <v>436</v>
      </c>
      <c r="B406" s="566" t="s">
        <v>438</v>
      </c>
      <c r="C406" s="567" t="s">
        <v>448</v>
      </c>
      <c r="D406" s="568" t="s">
        <v>449</v>
      </c>
      <c r="E406" s="567" t="s">
        <v>439</v>
      </c>
      <c r="F406" s="568" t="s">
        <v>440</v>
      </c>
      <c r="G406" s="567" t="s">
        <v>587</v>
      </c>
      <c r="H406" s="567">
        <v>194920</v>
      </c>
      <c r="I406" s="567">
        <v>94920</v>
      </c>
      <c r="J406" s="567" t="s">
        <v>1161</v>
      </c>
      <c r="K406" s="567" t="s">
        <v>1162</v>
      </c>
      <c r="L406" s="569">
        <v>52.6</v>
      </c>
      <c r="M406" s="569">
        <v>2</v>
      </c>
      <c r="N406" s="570">
        <v>105.2</v>
      </c>
    </row>
    <row r="407" spans="1:14" ht="14.4" customHeight="1" x14ac:dyDescent="0.3">
      <c r="A407" s="565" t="s">
        <v>436</v>
      </c>
      <c r="B407" s="566" t="s">
        <v>438</v>
      </c>
      <c r="C407" s="567" t="s">
        <v>448</v>
      </c>
      <c r="D407" s="568" t="s">
        <v>449</v>
      </c>
      <c r="E407" s="567" t="s">
        <v>439</v>
      </c>
      <c r="F407" s="568" t="s">
        <v>440</v>
      </c>
      <c r="G407" s="567" t="s">
        <v>587</v>
      </c>
      <c r="H407" s="567">
        <v>194921</v>
      </c>
      <c r="I407" s="567">
        <v>94921</v>
      </c>
      <c r="J407" s="567" t="s">
        <v>1158</v>
      </c>
      <c r="K407" s="567" t="s">
        <v>1163</v>
      </c>
      <c r="L407" s="569">
        <v>61.31</v>
      </c>
      <c r="M407" s="569">
        <v>3</v>
      </c>
      <c r="N407" s="570">
        <v>183.93</v>
      </c>
    </row>
    <row r="408" spans="1:14" ht="14.4" customHeight="1" x14ac:dyDescent="0.3">
      <c r="A408" s="565" t="s">
        <v>436</v>
      </c>
      <c r="B408" s="566" t="s">
        <v>438</v>
      </c>
      <c r="C408" s="567" t="s">
        <v>448</v>
      </c>
      <c r="D408" s="568" t="s">
        <v>449</v>
      </c>
      <c r="E408" s="567" t="s">
        <v>439</v>
      </c>
      <c r="F408" s="568" t="s">
        <v>440</v>
      </c>
      <c r="G408" s="567" t="s">
        <v>587</v>
      </c>
      <c r="H408" s="567">
        <v>194958</v>
      </c>
      <c r="I408" s="567">
        <v>94958</v>
      </c>
      <c r="J408" s="567" t="s">
        <v>1164</v>
      </c>
      <c r="K408" s="567" t="s">
        <v>1165</v>
      </c>
      <c r="L408" s="569">
        <v>56.22</v>
      </c>
      <c r="M408" s="569">
        <v>1</v>
      </c>
      <c r="N408" s="570">
        <v>56.22</v>
      </c>
    </row>
    <row r="409" spans="1:14" ht="14.4" customHeight="1" x14ac:dyDescent="0.3">
      <c r="A409" s="565" t="s">
        <v>436</v>
      </c>
      <c r="B409" s="566" t="s">
        <v>438</v>
      </c>
      <c r="C409" s="567" t="s">
        <v>448</v>
      </c>
      <c r="D409" s="568" t="s">
        <v>449</v>
      </c>
      <c r="E409" s="567" t="s">
        <v>439</v>
      </c>
      <c r="F409" s="568" t="s">
        <v>440</v>
      </c>
      <c r="G409" s="567" t="s">
        <v>587</v>
      </c>
      <c r="H409" s="567">
        <v>196118</v>
      </c>
      <c r="I409" s="567">
        <v>96118</v>
      </c>
      <c r="J409" s="567" t="s">
        <v>1166</v>
      </c>
      <c r="K409" s="567" t="s">
        <v>1167</v>
      </c>
      <c r="L409" s="569">
        <v>530.34800195588628</v>
      </c>
      <c r="M409" s="569">
        <v>7</v>
      </c>
      <c r="N409" s="570">
        <v>3718.8600097794319</v>
      </c>
    </row>
    <row r="410" spans="1:14" ht="14.4" customHeight="1" x14ac:dyDescent="0.3">
      <c r="A410" s="565" t="s">
        <v>436</v>
      </c>
      <c r="B410" s="566" t="s">
        <v>438</v>
      </c>
      <c r="C410" s="567" t="s">
        <v>448</v>
      </c>
      <c r="D410" s="568" t="s">
        <v>449</v>
      </c>
      <c r="E410" s="567" t="s">
        <v>439</v>
      </c>
      <c r="F410" s="568" t="s">
        <v>440</v>
      </c>
      <c r="G410" s="567" t="s">
        <v>587</v>
      </c>
      <c r="H410" s="567">
        <v>196190</v>
      </c>
      <c r="I410" s="567">
        <v>96190</v>
      </c>
      <c r="J410" s="567" t="s">
        <v>1168</v>
      </c>
      <c r="K410" s="567" t="s">
        <v>463</v>
      </c>
      <c r="L410" s="569">
        <v>47.364999999999995</v>
      </c>
      <c r="M410" s="569">
        <v>2</v>
      </c>
      <c r="N410" s="570">
        <v>94.72999999999999</v>
      </c>
    </row>
    <row r="411" spans="1:14" ht="14.4" customHeight="1" x14ac:dyDescent="0.3">
      <c r="A411" s="565" t="s">
        <v>436</v>
      </c>
      <c r="B411" s="566" t="s">
        <v>438</v>
      </c>
      <c r="C411" s="567" t="s">
        <v>448</v>
      </c>
      <c r="D411" s="568" t="s">
        <v>449</v>
      </c>
      <c r="E411" s="567" t="s">
        <v>439</v>
      </c>
      <c r="F411" s="568" t="s">
        <v>440</v>
      </c>
      <c r="G411" s="567" t="s">
        <v>587</v>
      </c>
      <c r="H411" s="567">
        <v>196191</v>
      </c>
      <c r="I411" s="567">
        <v>96191</v>
      </c>
      <c r="J411" s="567" t="s">
        <v>1169</v>
      </c>
      <c r="K411" s="567" t="s">
        <v>1170</v>
      </c>
      <c r="L411" s="569">
        <v>53.88</v>
      </c>
      <c r="M411" s="569">
        <v>1</v>
      </c>
      <c r="N411" s="570">
        <v>53.88</v>
      </c>
    </row>
    <row r="412" spans="1:14" ht="14.4" customHeight="1" x14ac:dyDescent="0.3">
      <c r="A412" s="565" t="s">
        <v>436</v>
      </c>
      <c r="B412" s="566" t="s">
        <v>438</v>
      </c>
      <c r="C412" s="567" t="s">
        <v>448</v>
      </c>
      <c r="D412" s="568" t="s">
        <v>449</v>
      </c>
      <c r="E412" s="567" t="s">
        <v>439</v>
      </c>
      <c r="F412" s="568" t="s">
        <v>440</v>
      </c>
      <c r="G412" s="567" t="s">
        <v>587</v>
      </c>
      <c r="H412" s="567">
        <v>196303</v>
      </c>
      <c r="I412" s="567">
        <v>96303</v>
      </c>
      <c r="J412" s="567" t="s">
        <v>1171</v>
      </c>
      <c r="K412" s="567" t="s">
        <v>1172</v>
      </c>
      <c r="L412" s="569">
        <v>38.04570667683204</v>
      </c>
      <c r="M412" s="569">
        <v>12</v>
      </c>
      <c r="N412" s="570">
        <v>456.13992176543957</v>
      </c>
    </row>
    <row r="413" spans="1:14" ht="14.4" customHeight="1" x14ac:dyDescent="0.3">
      <c r="A413" s="565" t="s">
        <v>436</v>
      </c>
      <c r="B413" s="566" t="s">
        <v>438</v>
      </c>
      <c r="C413" s="567" t="s">
        <v>448</v>
      </c>
      <c r="D413" s="568" t="s">
        <v>449</v>
      </c>
      <c r="E413" s="567" t="s">
        <v>439</v>
      </c>
      <c r="F413" s="568" t="s">
        <v>440</v>
      </c>
      <c r="G413" s="567" t="s">
        <v>587</v>
      </c>
      <c r="H413" s="567">
        <v>196610</v>
      </c>
      <c r="I413" s="567">
        <v>96610</v>
      </c>
      <c r="J413" s="567" t="s">
        <v>1173</v>
      </c>
      <c r="K413" s="567" t="s">
        <v>1174</v>
      </c>
      <c r="L413" s="569">
        <v>54.649000000000001</v>
      </c>
      <c r="M413" s="569">
        <v>4</v>
      </c>
      <c r="N413" s="570">
        <v>218.59400000000002</v>
      </c>
    </row>
    <row r="414" spans="1:14" ht="14.4" customHeight="1" x14ac:dyDescent="0.3">
      <c r="A414" s="565" t="s">
        <v>436</v>
      </c>
      <c r="B414" s="566" t="s">
        <v>438</v>
      </c>
      <c r="C414" s="567" t="s">
        <v>448</v>
      </c>
      <c r="D414" s="568" t="s">
        <v>449</v>
      </c>
      <c r="E414" s="567" t="s">
        <v>439</v>
      </c>
      <c r="F414" s="568" t="s">
        <v>440</v>
      </c>
      <c r="G414" s="567" t="s">
        <v>587</v>
      </c>
      <c r="H414" s="567">
        <v>196696</v>
      </c>
      <c r="I414" s="567">
        <v>96696</v>
      </c>
      <c r="J414" s="567" t="s">
        <v>1175</v>
      </c>
      <c r="K414" s="567" t="s">
        <v>1176</v>
      </c>
      <c r="L414" s="569">
        <v>28.950006918640899</v>
      </c>
      <c r="M414" s="569">
        <v>1</v>
      </c>
      <c r="N414" s="570">
        <v>28.950006918640899</v>
      </c>
    </row>
    <row r="415" spans="1:14" ht="14.4" customHeight="1" x14ac:dyDescent="0.3">
      <c r="A415" s="565" t="s">
        <v>436</v>
      </c>
      <c r="B415" s="566" t="s">
        <v>438</v>
      </c>
      <c r="C415" s="567" t="s">
        <v>448</v>
      </c>
      <c r="D415" s="568" t="s">
        <v>449</v>
      </c>
      <c r="E415" s="567" t="s">
        <v>439</v>
      </c>
      <c r="F415" s="568" t="s">
        <v>440</v>
      </c>
      <c r="G415" s="567" t="s">
        <v>587</v>
      </c>
      <c r="H415" s="567">
        <v>196873</v>
      </c>
      <c r="I415" s="567">
        <v>96873</v>
      </c>
      <c r="J415" s="567" t="s">
        <v>1177</v>
      </c>
      <c r="K415" s="567" t="s">
        <v>1178</v>
      </c>
      <c r="L415" s="569">
        <v>162.15</v>
      </c>
      <c r="M415" s="569">
        <v>15</v>
      </c>
      <c r="N415" s="570">
        <v>2432.25</v>
      </c>
    </row>
    <row r="416" spans="1:14" ht="14.4" customHeight="1" x14ac:dyDescent="0.3">
      <c r="A416" s="565" t="s">
        <v>436</v>
      </c>
      <c r="B416" s="566" t="s">
        <v>438</v>
      </c>
      <c r="C416" s="567" t="s">
        <v>448</v>
      </c>
      <c r="D416" s="568" t="s">
        <v>449</v>
      </c>
      <c r="E416" s="567" t="s">
        <v>439</v>
      </c>
      <c r="F416" s="568" t="s">
        <v>440</v>
      </c>
      <c r="G416" s="567" t="s">
        <v>587</v>
      </c>
      <c r="H416" s="567">
        <v>196877</v>
      </c>
      <c r="I416" s="567">
        <v>96877</v>
      </c>
      <c r="J416" s="567" t="s">
        <v>1179</v>
      </c>
      <c r="K416" s="567" t="s">
        <v>1180</v>
      </c>
      <c r="L416" s="569">
        <v>181.59</v>
      </c>
      <c r="M416" s="569">
        <v>1</v>
      </c>
      <c r="N416" s="570">
        <v>181.59</v>
      </c>
    </row>
    <row r="417" spans="1:14" ht="14.4" customHeight="1" x14ac:dyDescent="0.3">
      <c r="A417" s="565" t="s">
        <v>436</v>
      </c>
      <c r="B417" s="566" t="s">
        <v>438</v>
      </c>
      <c r="C417" s="567" t="s">
        <v>448</v>
      </c>
      <c r="D417" s="568" t="s">
        <v>449</v>
      </c>
      <c r="E417" s="567" t="s">
        <v>439</v>
      </c>
      <c r="F417" s="568" t="s">
        <v>440</v>
      </c>
      <c r="G417" s="567" t="s">
        <v>587</v>
      </c>
      <c r="H417" s="567">
        <v>196884</v>
      </c>
      <c r="I417" s="567">
        <v>96884</v>
      </c>
      <c r="J417" s="567" t="s">
        <v>1181</v>
      </c>
      <c r="K417" s="567" t="s">
        <v>1182</v>
      </c>
      <c r="L417" s="569">
        <v>152.49</v>
      </c>
      <c r="M417" s="569">
        <v>5</v>
      </c>
      <c r="N417" s="570">
        <v>762.45</v>
      </c>
    </row>
    <row r="418" spans="1:14" ht="14.4" customHeight="1" x14ac:dyDescent="0.3">
      <c r="A418" s="565" t="s">
        <v>436</v>
      </c>
      <c r="B418" s="566" t="s">
        <v>438</v>
      </c>
      <c r="C418" s="567" t="s">
        <v>448</v>
      </c>
      <c r="D418" s="568" t="s">
        <v>449</v>
      </c>
      <c r="E418" s="567" t="s">
        <v>439</v>
      </c>
      <c r="F418" s="568" t="s">
        <v>440</v>
      </c>
      <c r="G418" s="567" t="s">
        <v>587</v>
      </c>
      <c r="H418" s="567">
        <v>196885</v>
      </c>
      <c r="I418" s="567">
        <v>96885</v>
      </c>
      <c r="J418" s="567" t="s">
        <v>1183</v>
      </c>
      <c r="K418" s="567" t="s">
        <v>1184</v>
      </c>
      <c r="L418" s="569">
        <v>27.328286532039002</v>
      </c>
      <c r="M418" s="569">
        <v>50</v>
      </c>
      <c r="N418" s="570">
        <v>1366.4143266019501</v>
      </c>
    </row>
    <row r="419" spans="1:14" ht="14.4" customHeight="1" x14ac:dyDescent="0.3">
      <c r="A419" s="565" t="s">
        <v>436</v>
      </c>
      <c r="B419" s="566" t="s">
        <v>438</v>
      </c>
      <c r="C419" s="567" t="s">
        <v>448</v>
      </c>
      <c r="D419" s="568" t="s">
        <v>449</v>
      </c>
      <c r="E419" s="567" t="s">
        <v>439</v>
      </c>
      <c r="F419" s="568" t="s">
        <v>440</v>
      </c>
      <c r="G419" s="567" t="s">
        <v>587</v>
      </c>
      <c r="H419" s="567">
        <v>196974</v>
      </c>
      <c r="I419" s="567">
        <v>96974</v>
      </c>
      <c r="J419" s="567" t="s">
        <v>1185</v>
      </c>
      <c r="K419" s="567" t="s">
        <v>1186</v>
      </c>
      <c r="L419" s="569">
        <v>52.49</v>
      </c>
      <c r="M419" s="569">
        <v>1</v>
      </c>
      <c r="N419" s="570">
        <v>52.49</v>
      </c>
    </row>
    <row r="420" spans="1:14" ht="14.4" customHeight="1" x14ac:dyDescent="0.3">
      <c r="A420" s="565" t="s">
        <v>436</v>
      </c>
      <c r="B420" s="566" t="s">
        <v>438</v>
      </c>
      <c r="C420" s="567" t="s">
        <v>448</v>
      </c>
      <c r="D420" s="568" t="s">
        <v>449</v>
      </c>
      <c r="E420" s="567" t="s">
        <v>439</v>
      </c>
      <c r="F420" s="568" t="s">
        <v>440</v>
      </c>
      <c r="G420" s="567" t="s">
        <v>587</v>
      </c>
      <c r="H420" s="567">
        <v>197026</v>
      </c>
      <c r="I420" s="567">
        <v>97026</v>
      </c>
      <c r="J420" s="567" t="s">
        <v>1187</v>
      </c>
      <c r="K420" s="567" t="s">
        <v>1188</v>
      </c>
      <c r="L420" s="569">
        <v>160.375</v>
      </c>
      <c r="M420" s="569">
        <v>2</v>
      </c>
      <c r="N420" s="570">
        <v>320.75</v>
      </c>
    </row>
    <row r="421" spans="1:14" ht="14.4" customHeight="1" x14ac:dyDescent="0.3">
      <c r="A421" s="565" t="s">
        <v>436</v>
      </c>
      <c r="B421" s="566" t="s">
        <v>438</v>
      </c>
      <c r="C421" s="567" t="s">
        <v>448</v>
      </c>
      <c r="D421" s="568" t="s">
        <v>449</v>
      </c>
      <c r="E421" s="567" t="s">
        <v>439</v>
      </c>
      <c r="F421" s="568" t="s">
        <v>440</v>
      </c>
      <c r="G421" s="567" t="s">
        <v>587</v>
      </c>
      <c r="H421" s="567">
        <v>197186</v>
      </c>
      <c r="I421" s="567">
        <v>97186</v>
      </c>
      <c r="J421" s="567" t="s">
        <v>1189</v>
      </c>
      <c r="K421" s="567" t="s">
        <v>1190</v>
      </c>
      <c r="L421" s="569">
        <v>94.578081566678279</v>
      </c>
      <c r="M421" s="569">
        <v>8</v>
      </c>
      <c r="N421" s="570">
        <v>756.76122350017408</v>
      </c>
    </row>
    <row r="422" spans="1:14" ht="14.4" customHeight="1" x14ac:dyDescent="0.3">
      <c r="A422" s="565" t="s">
        <v>436</v>
      </c>
      <c r="B422" s="566" t="s">
        <v>438</v>
      </c>
      <c r="C422" s="567" t="s">
        <v>448</v>
      </c>
      <c r="D422" s="568" t="s">
        <v>449</v>
      </c>
      <c r="E422" s="567" t="s">
        <v>439</v>
      </c>
      <c r="F422" s="568" t="s">
        <v>440</v>
      </c>
      <c r="G422" s="567" t="s">
        <v>587</v>
      </c>
      <c r="H422" s="567">
        <v>197402</v>
      </c>
      <c r="I422" s="567">
        <v>97402</v>
      </c>
      <c r="J422" s="567" t="s">
        <v>1191</v>
      </c>
      <c r="K422" s="567" t="s">
        <v>1192</v>
      </c>
      <c r="L422" s="569">
        <v>115.94666527289201</v>
      </c>
      <c r="M422" s="569">
        <v>6</v>
      </c>
      <c r="N422" s="570">
        <v>695.67999163735203</v>
      </c>
    </row>
    <row r="423" spans="1:14" ht="14.4" customHeight="1" x14ac:dyDescent="0.3">
      <c r="A423" s="565" t="s">
        <v>436</v>
      </c>
      <c r="B423" s="566" t="s">
        <v>438</v>
      </c>
      <c r="C423" s="567" t="s">
        <v>448</v>
      </c>
      <c r="D423" s="568" t="s">
        <v>449</v>
      </c>
      <c r="E423" s="567" t="s">
        <v>439</v>
      </c>
      <c r="F423" s="568" t="s">
        <v>440</v>
      </c>
      <c r="G423" s="567" t="s">
        <v>587</v>
      </c>
      <c r="H423" s="567">
        <v>197522</v>
      </c>
      <c r="I423" s="567">
        <v>97522</v>
      </c>
      <c r="J423" s="567" t="s">
        <v>764</v>
      </c>
      <c r="K423" s="567" t="s">
        <v>1193</v>
      </c>
      <c r="L423" s="569">
        <v>164.59869251425644</v>
      </c>
      <c r="M423" s="569">
        <v>15</v>
      </c>
      <c r="N423" s="570">
        <v>2455.909069786585</v>
      </c>
    </row>
    <row r="424" spans="1:14" ht="14.4" customHeight="1" x14ac:dyDescent="0.3">
      <c r="A424" s="565" t="s">
        <v>436</v>
      </c>
      <c r="B424" s="566" t="s">
        <v>438</v>
      </c>
      <c r="C424" s="567" t="s">
        <v>448</v>
      </c>
      <c r="D424" s="568" t="s">
        <v>449</v>
      </c>
      <c r="E424" s="567" t="s">
        <v>439</v>
      </c>
      <c r="F424" s="568" t="s">
        <v>440</v>
      </c>
      <c r="G424" s="567" t="s">
        <v>587</v>
      </c>
      <c r="H424" s="567">
        <v>197698</v>
      </c>
      <c r="I424" s="567">
        <v>97698</v>
      </c>
      <c r="J424" s="567" t="s">
        <v>1194</v>
      </c>
      <c r="K424" s="567" t="s">
        <v>1195</v>
      </c>
      <c r="L424" s="569">
        <v>27.234971923336921</v>
      </c>
      <c r="M424" s="569">
        <v>5</v>
      </c>
      <c r="N424" s="570">
        <v>136.33977538669541</v>
      </c>
    </row>
    <row r="425" spans="1:14" ht="14.4" customHeight="1" x14ac:dyDescent="0.3">
      <c r="A425" s="565" t="s">
        <v>436</v>
      </c>
      <c r="B425" s="566" t="s">
        <v>438</v>
      </c>
      <c r="C425" s="567" t="s">
        <v>448</v>
      </c>
      <c r="D425" s="568" t="s">
        <v>449</v>
      </c>
      <c r="E425" s="567" t="s">
        <v>439</v>
      </c>
      <c r="F425" s="568" t="s">
        <v>440</v>
      </c>
      <c r="G425" s="567" t="s">
        <v>587</v>
      </c>
      <c r="H425" s="567">
        <v>198219</v>
      </c>
      <c r="I425" s="567">
        <v>98219</v>
      </c>
      <c r="J425" s="567" t="s">
        <v>1196</v>
      </c>
      <c r="K425" s="567" t="s">
        <v>988</v>
      </c>
      <c r="L425" s="569">
        <v>47.360047437698093</v>
      </c>
      <c r="M425" s="569">
        <v>16</v>
      </c>
      <c r="N425" s="570">
        <v>757.61089131508197</v>
      </c>
    </row>
    <row r="426" spans="1:14" ht="14.4" customHeight="1" x14ac:dyDescent="0.3">
      <c r="A426" s="565" t="s">
        <v>436</v>
      </c>
      <c r="B426" s="566" t="s">
        <v>438</v>
      </c>
      <c r="C426" s="567" t="s">
        <v>448</v>
      </c>
      <c r="D426" s="568" t="s">
        <v>449</v>
      </c>
      <c r="E426" s="567" t="s">
        <v>439</v>
      </c>
      <c r="F426" s="568" t="s">
        <v>440</v>
      </c>
      <c r="G426" s="567" t="s">
        <v>587</v>
      </c>
      <c r="H426" s="567">
        <v>198864</v>
      </c>
      <c r="I426" s="567">
        <v>98864</v>
      </c>
      <c r="J426" s="567" t="s">
        <v>1197</v>
      </c>
      <c r="K426" s="567" t="s">
        <v>1198</v>
      </c>
      <c r="L426" s="569">
        <v>555.41999999999996</v>
      </c>
      <c r="M426" s="569">
        <v>4</v>
      </c>
      <c r="N426" s="570">
        <v>2221.6799999999998</v>
      </c>
    </row>
    <row r="427" spans="1:14" ht="14.4" customHeight="1" x14ac:dyDescent="0.3">
      <c r="A427" s="565" t="s">
        <v>436</v>
      </c>
      <c r="B427" s="566" t="s">
        <v>438</v>
      </c>
      <c r="C427" s="567" t="s">
        <v>448</v>
      </c>
      <c r="D427" s="568" t="s">
        <v>449</v>
      </c>
      <c r="E427" s="567" t="s">
        <v>439</v>
      </c>
      <c r="F427" s="568" t="s">
        <v>440</v>
      </c>
      <c r="G427" s="567" t="s">
        <v>587</v>
      </c>
      <c r="H427" s="567">
        <v>198876</v>
      </c>
      <c r="I427" s="567">
        <v>98876</v>
      </c>
      <c r="J427" s="567" t="s">
        <v>1197</v>
      </c>
      <c r="K427" s="567" t="s">
        <v>610</v>
      </c>
      <c r="L427" s="569">
        <v>245.47286414602559</v>
      </c>
      <c r="M427" s="569">
        <v>8.8000000000000007</v>
      </c>
      <c r="N427" s="570">
        <v>2163.418320730128</v>
      </c>
    </row>
    <row r="428" spans="1:14" ht="14.4" customHeight="1" x14ac:dyDescent="0.3">
      <c r="A428" s="565" t="s">
        <v>436</v>
      </c>
      <c r="B428" s="566" t="s">
        <v>438</v>
      </c>
      <c r="C428" s="567" t="s">
        <v>448</v>
      </c>
      <c r="D428" s="568" t="s">
        <v>449</v>
      </c>
      <c r="E428" s="567" t="s">
        <v>439</v>
      </c>
      <c r="F428" s="568" t="s">
        <v>440</v>
      </c>
      <c r="G428" s="567" t="s">
        <v>587</v>
      </c>
      <c r="H428" s="567">
        <v>198880</v>
      </c>
      <c r="I428" s="567">
        <v>98880</v>
      </c>
      <c r="J428" s="567" t="s">
        <v>1197</v>
      </c>
      <c r="K428" s="567" t="s">
        <v>751</v>
      </c>
      <c r="L428" s="569">
        <v>208.62</v>
      </c>
      <c r="M428" s="569">
        <v>2</v>
      </c>
      <c r="N428" s="570">
        <v>417.24</v>
      </c>
    </row>
    <row r="429" spans="1:14" ht="14.4" customHeight="1" x14ac:dyDescent="0.3">
      <c r="A429" s="565" t="s">
        <v>436</v>
      </c>
      <c r="B429" s="566" t="s">
        <v>438</v>
      </c>
      <c r="C429" s="567" t="s">
        <v>448</v>
      </c>
      <c r="D429" s="568" t="s">
        <v>449</v>
      </c>
      <c r="E429" s="567" t="s">
        <v>439</v>
      </c>
      <c r="F429" s="568" t="s">
        <v>440</v>
      </c>
      <c r="G429" s="567" t="s">
        <v>587</v>
      </c>
      <c r="H429" s="567">
        <v>199295</v>
      </c>
      <c r="I429" s="567">
        <v>99295</v>
      </c>
      <c r="J429" s="567" t="s">
        <v>1199</v>
      </c>
      <c r="K429" s="567" t="s">
        <v>1200</v>
      </c>
      <c r="L429" s="569">
        <v>27.4999829117579</v>
      </c>
      <c r="M429" s="569">
        <v>15</v>
      </c>
      <c r="N429" s="570">
        <v>412.34967098479467</v>
      </c>
    </row>
    <row r="430" spans="1:14" ht="14.4" customHeight="1" x14ac:dyDescent="0.3">
      <c r="A430" s="565" t="s">
        <v>436</v>
      </c>
      <c r="B430" s="566" t="s">
        <v>438</v>
      </c>
      <c r="C430" s="567" t="s">
        <v>448</v>
      </c>
      <c r="D430" s="568" t="s">
        <v>449</v>
      </c>
      <c r="E430" s="567" t="s">
        <v>439</v>
      </c>
      <c r="F430" s="568" t="s">
        <v>440</v>
      </c>
      <c r="G430" s="567" t="s">
        <v>587</v>
      </c>
      <c r="H430" s="567">
        <v>199333</v>
      </c>
      <c r="I430" s="567">
        <v>99333</v>
      </c>
      <c r="J430" s="567" t="s">
        <v>1201</v>
      </c>
      <c r="K430" s="567" t="s">
        <v>1202</v>
      </c>
      <c r="L430" s="569">
        <v>215.96</v>
      </c>
      <c r="M430" s="569">
        <v>1</v>
      </c>
      <c r="N430" s="570">
        <v>215.96</v>
      </c>
    </row>
    <row r="431" spans="1:14" ht="14.4" customHeight="1" x14ac:dyDescent="0.3">
      <c r="A431" s="565" t="s">
        <v>436</v>
      </c>
      <c r="B431" s="566" t="s">
        <v>438</v>
      </c>
      <c r="C431" s="567" t="s">
        <v>448</v>
      </c>
      <c r="D431" s="568" t="s">
        <v>449</v>
      </c>
      <c r="E431" s="567" t="s">
        <v>439</v>
      </c>
      <c r="F431" s="568" t="s">
        <v>440</v>
      </c>
      <c r="G431" s="567" t="s">
        <v>587</v>
      </c>
      <c r="H431" s="567">
        <v>394072</v>
      </c>
      <c r="I431" s="567">
        <v>1000</v>
      </c>
      <c r="J431" s="567" t="s">
        <v>1203</v>
      </c>
      <c r="K431" s="567"/>
      <c r="L431" s="569">
        <v>404.84400012075002</v>
      </c>
      <c r="M431" s="569">
        <v>5</v>
      </c>
      <c r="N431" s="570">
        <v>2024.2200006037501</v>
      </c>
    </row>
    <row r="432" spans="1:14" ht="14.4" customHeight="1" x14ac:dyDescent="0.3">
      <c r="A432" s="565" t="s">
        <v>436</v>
      </c>
      <c r="B432" s="566" t="s">
        <v>438</v>
      </c>
      <c r="C432" s="567" t="s">
        <v>448</v>
      </c>
      <c r="D432" s="568" t="s">
        <v>449</v>
      </c>
      <c r="E432" s="567" t="s">
        <v>439</v>
      </c>
      <c r="F432" s="568" t="s">
        <v>440</v>
      </c>
      <c r="G432" s="567" t="s">
        <v>587</v>
      </c>
      <c r="H432" s="567">
        <v>394217</v>
      </c>
      <c r="I432" s="567">
        <v>0</v>
      </c>
      <c r="J432" s="567" t="s">
        <v>1204</v>
      </c>
      <c r="K432" s="567"/>
      <c r="L432" s="569">
        <v>191.14262118710349</v>
      </c>
      <c r="M432" s="569">
        <v>2</v>
      </c>
      <c r="N432" s="570">
        <v>382.28524237420697</v>
      </c>
    </row>
    <row r="433" spans="1:14" ht="14.4" customHeight="1" x14ac:dyDescent="0.3">
      <c r="A433" s="565" t="s">
        <v>436</v>
      </c>
      <c r="B433" s="566" t="s">
        <v>438</v>
      </c>
      <c r="C433" s="567" t="s">
        <v>448</v>
      </c>
      <c r="D433" s="568" t="s">
        <v>449</v>
      </c>
      <c r="E433" s="567" t="s">
        <v>439</v>
      </c>
      <c r="F433" s="568" t="s">
        <v>440</v>
      </c>
      <c r="G433" s="567" t="s">
        <v>587</v>
      </c>
      <c r="H433" s="567">
        <v>394395</v>
      </c>
      <c r="I433" s="567">
        <v>0</v>
      </c>
      <c r="J433" s="567" t="s">
        <v>1205</v>
      </c>
      <c r="K433" s="567"/>
      <c r="L433" s="569">
        <v>244.12100000000001</v>
      </c>
      <c r="M433" s="569">
        <v>1</v>
      </c>
      <c r="N433" s="570">
        <v>244.12100000000001</v>
      </c>
    </row>
    <row r="434" spans="1:14" ht="14.4" customHeight="1" x14ac:dyDescent="0.3">
      <c r="A434" s="565" t="s">
        <v>436</v>
      </c>
      <c r="B434" s="566" t="s">
        <v>438</v>
      </c>
      <c r="C434" s="567" t="s">
        <v>448</v>
      </c>
      <c r="D434" s="568" t="s">
        <v>449</v>
      </c>
      <c r="E434" s="567" t="s">
        <v>439</v>
      </c>
      <c r="F434" s="568" t="s">
        <v>440</v>
      </c>
      <c r="G434" s="567" t="s">
        <v>587</v>
      </c>
      <c r="H434" s="567">
        <v>395019</v>
      </c>
      <c r="I434" s="567">
        <v>0</v>
      </c>
      <c r="J434" s="567" t="s">
        <v>1206</v>
      </c>
      <c r="K434" s="567" t="s">
        <v>1207</v>
      </c>
      <c r="L434" s="569">
        <v>168.36</v>
      </c>
      <c r="M434" s="569">
        <v>4</v>
      </c>
      <c r="N434" s="570">
        <v>673.44</v>
      </c>
    </row>
    <row r="435" spans="1:14" ht="14.4" customHeight="1" x14ac:dyDescent="0.3">
      <c r="A435" s="565" t="s">
        <v>436</v>
      </c>
      <c r="B435" s="566" t="s">
        <v>438</v>
      </c>
      <c r="C435" s="567" t="s">
        <v>448</v>
      </c>
      <c r="D435" s="568" t="s">
        <v>449</v>
      </c>
      <c r="E435" s="567" t="s">
        <v>439</v>
      </c>
      <c r="F435" s="568" t="s">
        <v>440</v>
      </c>
      <c r="G435" s="567" t="s">
        <v>587</v>
      </c>
      <c r="H435" s="567">
        <v>395164</v>
      </c>
      <c r="I435" s="567">
        <v>0</v>
      </c>
      <c r="J435" s="567" t="s">
        <v>1208</v>
      </c>
      <c r="K435" s="567"/>
      <c r="L435" s="569">
        <v>392.73</v>
      </c>
      <c r="M435" s="569">
        <v>1</v>
      </c>
      <c r="N435" s="570">
        <v>392.73</v>
      </c>
    </row>
    <row r="436" spans="1:14" ht="14.4" customHeight="1" x14ac:dyDescent="0.3">
      <c r="A436" s="565" t="s">
        <v>436</v>
      </c>
      <c r="B436" s="566" t="s">
        <v>438</v>
      </c>
      <c r="C436" s="567" t="s">
        <v>448</v>
      </c>
      <c r="D436" s="568" t="s">
        <v>449</v>
      </c>
      <c r="E436" s="567" t="s">
        <v>439</v>
      </c>
      <c r="F436" s="568" t="s">
        <v>440</v>
      </c>
      <c r="G436" s="567" t="s">
        <v>587</v>
      </c>
      <c r="H436" s="567">
        <v>395191</v>
      </c>
      <c r="I436" s="567">
        <v>0</v>
      </c>
      <c r="J436" s="567" t="s">
        <v>1209</v>
      </c>
      <c r="K436" s="567" t="s">
        <v>1210</v>
      </c>
      <c r="L436" s="569">
        <v>229.43</v>
      </c>
      <c r="M436" s="569">
        <v>1</v>
      </c>
      <c r="N436" s="570">
        <v>229.43</v>
      </c>
    </row>
    <row r="437" spans="1:14" ht="14.4" customHeight="1" x14ac:dyDescent="0.3">
      <c r="A437" s="565" t="s">
        <v>436</v>
      </c>
      <c r="B437" s="566" t="s">
        <v>438</v>
      </c>
      <c r="C437" s="567" t="s">
        <v>448</v>
      </c>
      <c r="D437" s="568" t="s">
        <v>449</v>
      </c>
      <c r="E437" s="567" t="s">
        <v>439</v>
      </c>
      <c r="F437" s="568" t="s">
        <v>440</v>
      </c>
      <c r="G437" s="567" t="s">
        <v>587</v>
      </c>
      <c r="H437" s="567">
        <v>395294</v>
      </c>
      <c r="I437" s="567">
        <v>180306</v>
      </c>
      <c r="J437" s="567" t="s">
        <v>1211</v>
      </c>
      <c r="K437" s="567" t="s">
        <v>1212</v>
      </c>
      <c r="L437" s="569">
        <v>149.83666084723131</v>
      </c>
      <c r="M437" s="569">
        <v>3</v>
      </c>
      <c r="N437" s="570">
        <v>449.50998254169394</v>
      </c>
    </row>
    <row r="438" spans="1:14" ht="14.4" customHeight="1" x14ac:dyDescent="0.3">
      <c r="A438" s="565" t="s">
        <v>436</v>
      </c>
      <c r="B438" s="566" t="s">
        <v>438</v>
      </c>
      <c r="C438" s="567" t="s">
        <v>448</v>
      </c>
      <c r="D438" s="568" t="s">
        <v>449</v>
      </c>
      <c r="E438" s="567" t="s">
        <v>439</v>
      </c>
      <c r="F438" s="568" t="s">
        <v>440</v>
      </c>
      <c r="G438" s="567" t="s">
        <v>587</v>
      </c>
      <c r="H438" s="567">
        <v>396228</v>
      </c>
      <c r="I438" s="567">
        <v>0</v>
      </c>
      <c r="J438" s="567" t="s">
        <v>1213</v>
      </c>
      <c r="K438" s="567" t="s">
        <v>1214</v>
      </c>
      <c r="L438" s="569">
        <v>175.89129275078901</v>
      </c>
      <c r="M438" s="569">
        <v>17</v>
      </c>
      <c r="N438" s="570">
        <v>2990.1519767634131</v>
      </c>
    </row>
    <row r="439" spans="1:14" ht="14.4" customHeight="1" x14ac:dyDescent="0.3">
      <c r="A439" s="565" t="s">
        <v>436</v>
      </c>
      <c r="B439" s="566" t="s">
        <v>438</v>
      </c>
      <c r="C439" s="567" t="s">
        <v>448</v>
      </c>
      <c r="D439" s="568" t="s">
        <v>449</v>
      </c>
      <c r="E439" s="567" t="s">
        <v>439</v>
      </c>
      <c r="F439" s="568" t="s">
        <v>440</v>
      </c>
      <c r="G439" s="567" t="s">
        <v>587</v>
      </c>
      <c r="H439" s="567">
        <v>396626</v>
      </c>
      <c r="I439" s="567">
        <v>0</v>
      </c>
      <c r="J439" s="567" t="s">
        <v>1215</v>
      </c>
      <c r="K439" s="567"/>
      <c r="L439" s="569">
        <v>265.0759760248975</v>
      </c>
      <c r="M439" s="569">
        <v>2</v>
      </c>
      <c r="N439" s="570">
        <v>530.151952049795</v>
      </c>
    </row>
    <row r="440" spans="1:14" ht="14.4" customHeight="1" x14ac:dyDescent="0.3">
      <c r="A440" s="565" t="s">
        <v>436</v>
      </c>
      <c r="B440" s="566" t="s">
        <v>438</v>
      </c>
      <c r="C440" s="567" t="s">
        <v>448</v>
      </c>
      <c r="D440" s="568" t="s">
        <v>449</v>
      </c>
      <c r="E440" s="567" t="s">
        <v>439</v>
      </c>
      <c r="F440" s="568" t="s">
        <v>440</v>
      </c>
      <c r="G440" s="567" t="s">
        <v>587</v>
      </c>
      <c r="H440" s="567">
        <v>500268</v>
      </c>
      <c r="I440" s="567">
        <v>0</v>
      </c>
      <c r="J440" s="567" t="s">
        <v>1216</v>
      </c>
      <c r="K440" s="567"/>
      <c r="L440" s="569">
        <v>151.50446988842526</v>
      </c>
      <c r="M440" s="569">
        <v>14</v>
      </c>
      <c r="N440" s="570">
        <v>2122.3203310826802</v>
      </c>
    </row>
    <row r="441" spans="1:14" ht="14.4" customHeight="1" x14ac:dyDescent="0.3">
      <c r="A441" s="565" t="s">
        <v>436</v>
      </c>
      <c r="B441" s="566" t="s">
        <v>438</v>
      </c>
      <c r="C441" s="567" t="s">
        <v>448</v>
      </c>
      <c r="D441" s="568" t="s">
        <v>449</v>
      </c>
      <c r="E441" s="567" t="s">
        <v>439</v>
      </c>
      <c r="F441" s="568" t="s">
        <v>440</v>
      </c>
      <c r="G441" s="567" t="s">
        <v>587</v>
      </c>
      <c r="H441" s="567">
        <v>500618</v>
      </c>
      <c r="I441" s="567">
        <v>125753</v>
      </c>
      <c r="J441" s="567" t="s">
        <v>1217</v>
      </c>
      <c r="K441" s="567" t="s">
        <v>1218</v>
      </c>
      <c r="L441" s="569">
        <v>252.17</v>
      </c>
      <c r="M441" s="569">
        <v>2</v>
      </c>
      <c r="N441" s="570">
        <v>504.34</v>
      </c>
    </row>
    <row r="442" spans="1:14" ht="14.4" customHeight="1" x14ac:dyDescent="0.3">
      <c r="A442" s="565" t="s">
        <v>436</v>
      </c>
      <c r="B442" s="566" t="s">
        <v>438</v>
      </c>
      <c r="C442" s="567" t="s">
        <v>448</v>
      </c>
      <c r="D442" s="568" t="s">
        <v>449</v>
      </c>
      <c r="E442" s="567" t="s">
        <v>439</v>
      </c>
      <c r="F442" s="568" t="s">
        <v>440</v>
      </c>
      <c r="G442" s="567" t="s">
        <v>587</v>
      </c>
      <c r="H442" s="567">
        <v>500977</v>
      </c>
      <c r="I442" s="567">
        <v>0</v>
      </c>
      <c r="J442" s="567" t="s">
        <v>1219</v>
      </c>
      <c r="K442" s="567"/>
      <c r="L442" s="569">
        <v>484.368979951472</v>
      </c>
      <c r="M442" s="569">
        <v>6</v>
      </c>
      <c r="N442" s="570">
        <v>2906.2138797088319</v>
      </c>
    </row>
    <row r="443" spans="1:14" ht="14.4" customHeight="1" x14ac:dyDescent="0.3">
      <c r="A443" s="565" t="s">
        <v>436</v>
      </c>
      <c r="B443" s="566" t="s">
        <v>438</v>
      </c>
      <c r="C443" s="567" t="s">
        <v>448</v>
      </c>
      <c r="D443" s="568" t="s">
        <v>449</v>
      </c>
      <c r="E443" s="567" t="s">
        <v>439</v>
      </c>
      <c r="F443" s="568" t="s">
        <v>440</v>
      </c>
      <c r="G443" s="567" t="s">
        <v>587</v>
      </c>
      <c r="H443" s="567">
        <v>621370</v>
      </c>
      <c r="I443" s="567">
        <v>0</v>
      </c>
      <c r="J443" s="567" t="s">
        <v>1220</v>
      </c>
      <c r="K443" s="567"/>
      <c r="L443" s="569">
        <v>21.92</v>
      </c>
      <c r="M443" s="569">
        <v>1</v>
      </c>
      <c r="N443" s="570">
        <v>21.92</v>
      </c>
    </row>
    <row r="444" spans="1:14" ht="14.4" customHeight="1" x14ac:dyDescent="0.3">
      <c r="A444" s="565" t="s">
        <v>436</v>
      </c>
      <c r="B444" s="566" t="s">
        <v>438</v>
      </c>
      <c r="C444" s="567" t="s">
        <v>448</v>
      </c>
      <c r="D444" s="568" t="s">
        <v>449</v>
      </c>
      <c r="E444" s="567" t="s">
        <v>439</v>
      </c>
      <c r="F444" s="568" t="s">
        <v>440</v>
      </c>
      <c r="G444" s="567" t="s">
        <v>587</v>
      </c>
      <c r="H444" s="567">
        <v>840138</v>
      </c>
      <c r="I444" s="567">
        <v>58160</v>
      </c>
      <c r="J444" s="567" t="s">
        <v>1221</v>
      </c>
      <c r="K444" s="567" t="s">
        <v>1222</v>
      </c>
      <c r="L444" s="569">
        <v>55.019998118471101</v>
      </c>
      <c r="M444" s="569">
        <v>3</v>
      </c>
      <c r="N444" s="570">
        <v>165.05999435541329</v>
      </c>
    </row>
    <row r="445" spans="1:14" ht="14.4" customHeight="1" x14ac:dyDescent="0.3">
      <c r="A445" s="565" t="s">
        <v>436</v>
      </c>
      <c r="B445" s="566" t="s">
        <v>438</v>
      </c>
      <c r="C445" s="567" t="s">
        <v>448</v>
      </c>
      <c r="D445" s="568" t="s">
        <v>449</v>
      </c>
      <c r="E445" s="567" t="s">
        <v>439</v>
      </c>
      <c r="F445" s="568" t="s">
        <v>440</v>
      </c>
      <c r="G445" s="567" t="s">
        <v>587</v>
      </c>
      <c r="H445" s="567">
        <v>840220</v>
      </c>
      <c r="I445" s="567">
        <v>0</v>
      </c>
      <c r="J445" s="567" t="s">
        <v>1223</v>
      </c>
      <c r="K445" s="567"/>
      <c r="L445" s="569">
        <v>216.13997852514149</v>
      </c>
      <c r="M445" s="569">
        <v>2</v>
      </c>
      <c r="N445" s="570">
        <v>432.27995705028297</v>
      </c>
    </row>
    <row r="446" spans="1:14" ht="14.4" customHeight="1" x14ac:dyDescent="0.3">
      <c r="A446" s="565" t="s">
        <v>436</v>
      </c>
      <c r="B446" s="566" t="s">
        <v>438</v>
      </c>
      <c r="C446" s="567" t="s">
        <v>448</v>
      </c>
      <c r="D446" s="568" t="s">
        <v>449</v>
      </c>
      <c r="E446" s="567" t="s">
        <v>439</v>
      </c>
      <c r="F446" s="568" t="s">
        <v>440</v>
      </c>
      <c r="G446" s="567" t="s">
        <v>587</v>
      </c>
      <c r="H446" s="567">
        <v>840464</v>
      </c>
      <c r="I446" s="567">
        <v>0</v>
      </c>
      <c r="J446" s="567" t="s">
        <v>1224</v>
      </c>
      <c r="K446" s="567" t="s">
        <v>1225</v>
      </c>
      <c r="L446" s="569">
        <v>37.940188084773006</v>
      </c>
      <c r="M446" s="569">
        <v>4</v>
      </c>
      <c r="N446" s="570">
        <v>151.86112850863802</v>
      </c>
    </row>
    <row r="447" spans="1:14" ht="14.4" customHeight="1" x14ac:dyDescent="0.3">
      <c r="A447" s="565" t="s">
        <v>436</v>
      </c>
      <c r="B447" s="566" t="s">
        <v>438</v>
      </c>
      <c r="C447" s="567" t="s">
        <v>448</v>
      </c>
      <c r="D447" s="568" t="s">
        <v>449</v>
      </c>
      <c r="E447" s="567" t="s">
        <v>439</v>
      </c>
      <c r="F447" s="568" t="s">
        <v>440</v>
      </c>
      <c r="G447" s="567" t="s">
        <v>587</v>
      </c>
      <c r="H447" s="567">
        <v>841498</v>
      </c>
      <c r="I447" s="567">
        <v>0</v>
      </c>
      <c r="J447" s="567" t="s">
        <v>1226</v>
      </c>
      <c r="K447" s="567"/>
      <c r="L447" s="569">
        <v>43.78</v>
      </c>
      <c r="M447" s="569">
        <v>3</v>
      </c>
      <c r="N447" s="570">
        <v>131.34</v>
      </c>
    </row>
    <row r="448" spans="1:14" ht="14.4" customHeight="1" x14ac:dyDescent="0.3">
      <c r="A448" s="565" t="s">
        <v>436</v>
      </c>
      <c r="B448" s="566" t="s">
        <v>438</v>
      </c>
      <c r="C448" s="567" t="s">
        <v>448</v>
      </c>
      <c r="D448" s="568" t="s">
        <v>449</v>
      </c>
      <c r="E448" s="567" t="s">
        <v>439</v>
      </c>
      <c r="F448" s="568" t="s">
        <v>440</v>
      </c>
      <c r="G448" s="567" t="s">
        <v>587</v>
      </c>
      <c r="H448" s="567">
        <v>841543</v>
      </c>
      <c r="I448" s="567">
        <v>0</v>
      </c>
      <c r="J448" s="567" t="s">
        <v>1227</v>
      </c>
      <c r="K448" s="567"/>
      <c r="L448" s="569">
        <v>73.674912850788814</v>
      </c>
      <c r="M448" s="569">
        <v>8</v>
      </c>
      <c r="N448" s="570">
        <v>590.01895420946585</v>
      </c>
    </row>
    <row r="449" spans="1:14" ht="14.4" customHeight="1" x14ac:dyDescent="0.3">
      <c r="A449" s="565" t="s">
        <v>436</v>
      </c>
      <c r="B449" s="566" t="s">
        <v>438</v>
      </c>
      <c r="C449" s="567" t="s">
        <v>448</v>
      </c>
      <c r="D449" s="568" t="s">
        <v>449</v>
      </c>
      <c r="E449" s="567" t="s">
        <v>439</v>
      </c>
      <c r="F449" s="568" t="s">
        <v>440</v>
      </c>
      <c r="G449" s="567" t="s">
        <v>587</v>
      </c>
      <c r="H449" s="567">
        <v>842201</v>
      </c>
      <c r="I449" s="567">
        <v>0</v>
      </c>
      <c r="J449" s="567" t="s">
        <v>1228</v>
      </c>
      <c r="K449" s="567"/>
      <c r="L449" s="569">
        <v>69.912676419782997</v>
      </c>
      <c r="M449" s="569">
        <v>1</v>
      </c>
      <c r="N449" s="570">
        <v>69.912676419782997</v>
      </c>
    </row>
    <row r="450" spans="1:14" ht="14.4" customHeight="1" x14ac:dyDescent="0.3">
      <c r="A450" s="565" t="s">
        <v>436</v>
      </c>
      <c r="B450" s="566" t="s">
        <v>438</v>
      </c>
      <c r="C450" s="567" t="s">
        <v>448</v>
      </c>
      <c r="D450" s="568" t="s">
        <v>449</v>
      </c>
      <c r="E450" s="567" t="s">
        <v>439</v>
      </c>
      <c r="F450" s="568" t="s">
        <v>440</v>
      </c>
      <c r="G450" s="567" t="s">
        <v>587</v>
      </c>
      <c r="H450" s="567">
        <v>843067</v>
      </c>
      <c r="I450" s="567">
        <v>0</v>
      </c>
      <c r="J450" s="567" t="s">
        <v>1229</v>
      </c>
      <c r="K450" s="567"/>
      <c r="L450" s="569">
        <v>470.20945338859099</v>
      </c>
      <c r="M450" s="569">
        <v>2</v>
      </c>
      <c r="N450" s="570">
        <v>940.41890677718197</v>
      </c>
    </row>
    <row r="451" spans="1:14" ht="14.4" customHeight="1" x14ac:dyDescent="0.3">
      <c r="A451" s="565" t="s">
        <v>436</v>
      </c>
      <c r="B451" s="566" t="s">
        <v>438</v>
      </c>
      <c r="C451" s="567" t="s">
        <v>448</v>
      </c>
      <c r="D451" s="568" t="s">
        <v>449</v>
      </c>
      <c r="E451" s="567" t="s">
        <v>439</v>
      </c>
      <c r="F451" s="568" t="s">
        <v>440</v>
      </c>
      <c r="G451" s="567" t="s">
        <v>587</v>
      </c>
      <c r="H451" s="567">
        <v>843905</v>
      </c>
      <c r="I451" s="567">
        <v>103391</v>
      </c>
      <c r="J451" s="567" t="s">
        <v>1230</v>
      </c>
      <c r="K451" s="567" t="s">
        <v>1231</v>
      </c>
      <c r="L451" s="569">
        <v>69.23945395440775</v>
      </c>
      <c r="M451" s="569">
        <v>88</v>
      </c>
      <c r="N451" s="570">
        <v>6090.9629897781379</v>
      </c>
    </row>
    <row r="452" spans="1:14" ht="14.4" customHeight="1" x14ac:dyDescent="0.3">
      <c r="A452" s="565" t="s">
        <v>436</v>
      </c>
      <c r="B452" s="566" t="s">
        <v>438</v>
      </c>
      <c r="C452" s="567" t="s">
        <v>448</v>
      </c>
      <c r="D452" s="568" t="s">
        <v>449</v>
      </c>
      <c r="E452" s="567" t="s">
        <v>439</v>
      </c>
      <c r="F452" s="568" t="s">
        <v>440</v>
      </c>
      <c r="G452" s="567" t="s">
        <v>587</v>
      </c>
      <c r="H452" s="567">
        <v>844078</v>
      </c>
      <c r="I452" s="567">
        <v>0</v>
      </c>
      <c r="J452" s="567" t="s">
        <v>1232</v>
      </c>
      <c r="K452" s="567"/>
      <c r="L452" s="569">
        <v>58.590073893414797</v>
      </c>
      <c r="M452" s="569">
        <v>4</v>
      </c>
      <c r="N452" s="570">
        <v>229.0804433604888</v>
      </c>
    </row>
    <row r="453" spans="1:14" ht="14.4" customHeight="1" x14ac:dyDescent="0.3">
      <c r="A453" s="565" t="s">
        <v>436</v>
      </c>
      <c r="B453" s="566" t="s">
        <v>438</v>
      </c>
      <c r="C453" s="567" t="s">
        <v>448</v>
      </c>
      <c r="D453" s="568" t="s">
        <v>449</v>
      </c>
      <c r="E453" s="567" t="s">
        <v>439</v>
      </c>
      <c r="F453" s="568" t="s">
        <v>440</v>
      </c>
      <c r="G453" s="567" t="s">
        <v>587</v>
      </c>
      <c r="H453" s="567">
        <v>844145</v>
      </c>
      <c r="I453" s="567">
        <v>56350</v>
      </c>
      <c r="J453" s="567" t="s">
        <v>655</v>
      </c>
      <c r="K453" s="567" t="s">
        <v>1150</v>
      </c>
      <c r="L453" s="569">
        <v>25.435012870447682</v>
      </c>
      <c r="M453" s="569">
        <v>15</v>
      </c>
      <c r="N453" s="570">
        <v>385.92023166805831</v>
      </c>
    </row>
    <row r="454" spans="1:14" ht="14.4" customHeight="1" x14ac:dyDescent="0.3">
      <c r="A454" s="565" t="s">
        <v>436</v>
      </c>
      <c r="B454" s="566" t="s">
        <v>438</v>
      </c>
      <c r="C454" s="567" t="s">
        <v>448</v>
      </c>
      <c r="D454" s="568" t="s">
        <v>449</v>
      </c>
      <c r="E454" s="567" t="s">
        <v>439</v>
      </c>
      <c r="F454" s="568" t="s">
        <v>440</v>
      </c>
      <c r="G454" s="567" t="s">
        <v>587</v>
      </c>
      <c r="H454" s="567">
        <v>844148</v>
      </c>
      <c r="I454" s="567">
        <v>104694</v>
      </c>
      <c r="J454" s="567" t="s">
        <v>1233</v>
      </c>
      <c r="K454" s="567" t="s">
        <v>1234</v>
      </c>
      <c r="L454" s="569">
        <v>85.723636363636373</v>
      </c>
      <c r="M454" s="569">
        <v>22</v>
      </c>
      <c r="N454" s="570">
        <v>1884.42</v>
      </c>
    </row>
    <row r="455" spans="1:14" ht="14.4" customHeight="1" x14ac:dyDescent="0.3">
      <c r="A455" s="565" t="s">
        <v>436</v>
      </c>
      <c r="B455" s="566" t="s">
        <v>438</v>
      </c>
      <c r="C455" s="567" t="s">
        <v>448</v>
      </c>
      <c r="D455" s="568" t="s">
        <v>449</v>
      </c>
      <c r="E455" s="567" t="s">
        <v>439</v>
      </c>
      <c r="F455" s="568" t="s">
        <v>440</v>
      </c>
      <c r="G455" s="567" t="s">
        <v>587</v>
      </c>
      <c r="H455" s="567">
        <v>844831</v>
      </c>
      <c r="I455" s="567">
        <v>0</v>
      </c>
      <c r="J455" s="567" t="s">
        <v>1235</v>
      </c>
      <c r="K455" s="567" t="s">
        <v>1236</v>
      </c>
      <c r="L455" s="569">
        <v>1440.12</v>
      </c>
      <c r="M455" s="569">
        <v>2</v>
      </c>
      <c r="N455" s="570">
        <v>2880.24</v>
      </c>
    </row>
    <row r="456" spans="1:14" ht="14.4" customHeight="1" x14ac:dyDescent="0.3">
      <c r="A456" s="565" t="s">
        <v>436</v>
      </c>
      <c r="B456" s="566" t="s">
        <v>438</v>
      </c>
      <c r="C456" s="567" t="s">
        <v>448</v>
      </c>
      <c r="D456" s="568" t="s">
        <v>449</v>
      </c>
      <c r="E456" s="567" t="s">
        <v>439</v>
      </c>
      <c r="F456" s="568" t="s">
        <v>440</v>
      </c>
      <c r="G456" s="567" t="s">
        <v>587</v>
      </c>
      <c r="H456" s="567">
        <v>844960</v>
      </c>
      <c r="I456" s="567">
        <v>125114</v>
      </c>
      <c r="J456" s="567" t="s">
        <v>1199</v>
      </c>
      <c r="K456" s="567" t="s">
        <v>1237</v>
      </c>
      <c r="L456" s="569">
        <v>59.291176081925514</v>
      </c>
      <c r="M456" s="569">
        <v>20</v>
      </c>
      <c r="N456" s="570">
        <v>1185.9212975874443</v>
      </c>
    </row>
    <row r="457" spans="1:14" ht="14.4" customHeight="1" x14ac:dyDescent="0.3">
      <c r="A457" s="565" t="s">
        <v>436</v>
      </c>
      <c r="B457" s="566" t="s">
        <v>438</v>
      </c>
      <c r="C457" s="567" t="s">
        <v>448</v>
      </c>
      <c r="D457" s="568" t="s">
        <v>449</v>
      </c>
      <c r="E457" s="567" t="s">
        <v>439</v>
      </c>
      <c r="F457" s="568" t="s">
        <v>440</v>
      </c>
      <c r="G457" s="567" t="s">
        <v>587</v>
      </c>
      <c r="H457" s="567">
        <v>845008</v>
      </c>
      <c r="I457" s="567">
        <v>107806</v>
      </c>
      <c r="J457" s="567" t="s">
        <v>1238</v>
      </c>
      <c r="K457" s="567" t="s">
        <v>498</v>
      </c>
      <c r="L457" s="569">
        <v>64.363165038210866</v>
      </c>
      <c r="M457" s="569">
        <v>22</v>
      </c>
      <c r="N457" s="570">
        <v>1416.6670806010561</v>
      </c>
    </row>
    <row r="458" spans="1:14" ht="14.4" customHeight="1" x14ac:dyDescent="0.3">
      <c r="A458" s="565" t="s">
        <v>436</v>
      </c>
      <c r="B458" s="566" t="s">
        <v>438</v>
      </c>
      <c r="C458" s="567" t="s">
        <v>448</v>
      </c>
      <c r="D458" s="568" t="s">
        <v>449</v>
      </c>
      <c r="E458" s="567" t="s">
        <v>439</v>
      </c>
      <c r="F458" s="568" t="s">
        <v>440</v>
      </c>
      <c r="G458" s="567" t="s">
        <v>587</v>
      </c>
      <c r="H458" s="567">
        <v>845075</v>
      </c>
      <c r="I458" s="567">
        <v>125641</v>
      </c>
      <c r="J458" s="567" t="s">
        <v>1093</v>
      </c>
      <c r="K458" s="567" t="s">
        <v>1239</v>
      </c>
      <c r="L458" s="569">
        <v>415.55</v>
      </c>
      <c r="M458" s="569">
        <v>2</v>
      </c>
      <c r="N458" s="570">
        <v>831.1</v>
      </c>
    </row>
    <row r="459" spans="1:14" ht="14.4" customHeight="1" x14ac:dyDescent="0.3">
      <c r="A459" s="565" t="s">
        <v>436</v>
      </c>
      <c r="B459" s="566" t="s">
        <v>438</v>
      </c>
      <c r="C459" s="567" t="s">
        <v>448</v>
      </c>
      <c r="D459" s="568" t="s">
        <v>449</v>
      </c>
      <c r="E459" s="567" t="s">
        <v>439</v>
      </c>
      <c r="F459" s="568" t="s">
        <v>440</v>
      </c>
      <c r="G459" s="567" t="s">
        <v>587</v>
      </c>
      <c r="H459" s="567">
        <v>845180</v>
      </c>
      <c r="I459" s="567">
        <v>100301</v>
      </c>
      <c r="J459" s="567" t="s">
        <v>1240</v>
      </c>
      <c r="K459" s="567" t="s">
        <v>1241</v>
      </c>
      <c r="L459" s="569">
        <v>120.55</v>
      </c>
      <c r="M459" s="569">
        <v>4</v>
      </c>
      <c r="N459" s="570">
        <v>482.2</v>
      </c>
    </row>
    <row r="460" spans="1:14" ht="14.4" customHeight="1" x14ac:dyDescent="0.3">
      <c r="A460" s="565" t="s">
        <v>436</v>
      </c>
      <c r="B460" s="566" t="s">
        <v>438</v>
      </c>
      <c r="C460" s="567" t="s">
        <v>448</v>
      </c>
      <c r="D460" s="568" t="s">
        <v>449</v>
      </c>
      <c r="E460" s="567" t="s">
        <v>439</v>
      </c>
      <c r="F460" s="568" t="s">
        <v>440</v>
      </c>
      <c r="G460" s="567" t="s">
        <v>587</v>
      </c>
      <c r="H460" s="567">
        <v>845237</v>
      </c>
      <c r="I460" s="567">
        <v>125589</v>
      </c>
      <c r="J460" s="567" t="s">
        <v>1242</v>
      </c>
      <c r="K460" s="567" t="s">
        <v>1243</v>
      </c>
      <c r="L460" s="569">
        <v>75.302006576665022</v>
      </c>
      <c r="M460" s="569">
        <v>6</v>
      </c>
      <c r="N460" s="570">
        <v>452.09015991782246</v>
      </c>
    </row>
    <row r="461" spans="1:14" ht="14.4" customHeight="1" x14ac:dyDescent="0.3">
      <c r="A461" s="565" t="s">
        <v>436</v>
      </c>
      <c r="B461" s="566" t="s">
        <v>438</v>
      </c>
      <c r="C461" s="567" t="s">
        <v>448</v>
      </c>
      <c r="D461" s="568" t="s">
        <v>449</v>
      </c>
      <c r="E461" s="567" t="s">
        <v>439</v>
      </c>
      <c r="F461" s="568" t="s">
        <v>440</v>
      </c>
      <c r="G461" s="567" t="s">
        <v>587</v>
      </c>
      <c r="H461" s="567">
        <v>845329</v>
      </c>
      <c r="I461" s="567">
        <v>0</v>
      </c>
      <c r="J461" s="567" t="s">
        <v>1244</v>
      </c>
      <c r="K461" s="567"/>
      <c r="L461" s="569">
        <v>99.669989729192778</v>
      </c>
      <c r="M461" s="569">
        <v>10</v>
      </c>
      <c r="N461" s="570">
        <v>996.6999281043494</v>
      </c>
    </row>
    <row r="462" spans="1:14" ht="14.4" customHeight="1" x14ac:dyDescent="0.3">
      <c r="A462" s="565" t="s">
        <v>436</v>
      </c>
      <c r="B462" s="566" t="s">
        <v>438</v>
      </c>
      <c r="C462" s="567" t="s">
        <v>448</v>
      </c>
      <c r="D462" s="568" t="s">
        <v>449</v>
      </c>
      <c r="E462" s="567" t="s">
        <v>439</v>
      </c>
      <c r="F462" s="568" t="s">
        <v>440</v>
      </c>
      <c r="G462" s="567" t="s">
        <v>587</v>
      </c>
      <c r="H462" s="567">
        <v>845347</v>
      </c>
      <c r="I462" s="567">
        <v>0</v>
      </c>
      <c r="J462" s="567" t="s">
        <v>1245</v>
      </c>
      <c r="K462" s="567"/>
      <c r="L462" s="569">
        <v>262.029536925429</v>
      </c>
      <c r="M462" s="569">
        <v>1</v>
      </c>
      <c r="N462" s="570">
        <v>262.029536925429</v>
      </c>
    </row>
    <row r="463" spans="1:14" ht="14.4" customHeight="1" x14ac:dyDescent="0.3">
      <c r="A463" s="565" t="s">
        <v>436</v>
      </c>
      <c r="B463" s="566" t="s">
        <v>438</v>
      </c>
      <c r="C463" s="567" t="s">
        <v>448</v>
      </c>
      <c r="D463" s="568" t="s">
        <v>449</v>
      </c>
      <c r="E463" s="567" t="s">
        <v>439</v>
      </c>
      <c r="F463" s="568" t="s">
        <v>440</v>
      </c>
      <c r="G463" s="567" t="s">
        <v>587</v>
      </c>
      <c r="H463" s="567">
        <v>845356</v>
      </c>
      <c r="I463" s="567">
        <v>100027</v>
      </c>
      <c r="J463" s="567" t="s">
        <v>1246</v>
      </c>
      <c r="K463" s="567" t="s">
        <v>1247</v>
      </c>
      <c r="L463" s="569">
        <v>598.7193651425323</v>
      </c>
      <c r="M463" s="569">
        <v>3</v>
      </c>
      <c r="N463" s="570">
        <v>1796.1580954275969</v>
      </c>
    </row>
    <row r="464" spans="1:14" ht="14.4" customHeight="1" x14ac:dyDescent="0.3">
      <c r="A464" s="565" t="s">
        <v>436</v>
      </c>
      <c r="B464" s="566" t="s">
        <v>438</v>
      </c>
      <c r="C464" s="567" t="s">
        <v>448</v>
      </c>
      <c r="D464" s="568" t="s">
        <v>449</v>
      </c>
      <c r="E464" s="567" t="s">
        <v>439</v>
      </c>
      <c r="F464" s="568" t="s">
        <v>440</v>
      </c>
      <c r="G464" s="567" t="s">
        <v>587</v>
      </c>
      <c r="H464" s="567">
        <v>845369</v>
      </c>
      <c r="I464" s="567">
        <v>107987</v>
      </c>
      <c r="J464" s="567" t="s">
        <v>1248</v>
      </c>
      <c r="K464" s="567" t="s">
        <v>1249</v>
      </c>
      <c r="L464" s="569">
        <v>110.4666643729275</v>
      </c>
      <c r="M464" s="569">
        <v>14</v>
      </c>
      <c r="N464" s="570">
        <v>1547.459958712695</v>
      </c>
    </row>
    <row r="465" spans="1:14" ht="14.4" customHeight="1" x14ac:dyDescent="0.3">
      <c r="A465" s="565" t="s">
        <v>436</v>
      </c>
      <c r="B465" s="566" t="s">
        <v>438</v>
      </c>
      <c r="C465" s="567" t="s">
        <v>448</v>
      </c>
      <c r="D465" s="568" t="s">
        <v>449</v>
      </c>
      <c r="E465" s="567" t="s">
        <v>439</v>
      </c>
      <c r="F465" s="568" t="s">
        <v>440</v>
      </c>
      <c r="G465" s="567" t="s">
        <v>587</v>
      </c>
      <c r="H465" s="567">
        <v>845697</v>
      </c>
      <c r="I465" s="567">
        <v>125599</v>
      </c>
      <c r="J465" s="567" t="s">
        <v>1250</v>
      </c>
      <c r="K465" s="567" t="s">
        <v>1251</v>
      </c>
      <c r="L465" s="569">
        <v>18.172360094410855</v>
      </c>
      <c r="M465" s="569">
        <v>40</v>
      </c>
      <c r="N465" s="570">
        <v>727.04918042738439</v>
      </c>
    </row>
    <row r="466" spans="1:14" ht="14.4" customHeight="1" x14ac:dyDescent="0.3">
      <c r="A466" s="565" t="s">
        <v>436</v>
      </c>
      <c r="B466" s="566" t="s">
        <v>438</v>
      </c>
      <c r="C466" s="567" t="s">
        <v>448</v>
      </c>
      <c r="D466" s="568" t="s">
        <v>449</v>
      </c>
      <c r="E466" s="567" t="s">
        <v>439</v>
      </c>
      <c r="F466" s="568" t="s">
        <v>440</v>
      </c>
      <c r="G466" s="567" t="s">
        <v>587</v>
      </c>
      <c r="H466" s="567">
        <v>845758</v>
      </c>
      <c r="I466" s="567">
        <v>280</v>
      </c>
      <c r="J466" s="567" t="s">
        <v>1252</v>
      </c>
      <c r="K466" s="567" t="s">
        <v>1253</v>
      </c>
      <c r="L466" s="569">
        <v>35.14</v>
      </c>
      <c r="M466" s="569">
        <v>4</v>
      </c>
      <c r="N466" s="570">
        <v>140.56</v>
      </c>
    </row>
    <row r="467" spans="1:14" ht="14.4" customHeight="1" x14ac:dyDescent="0.3">
      <c r="A467" s="565" t="s">
        <v>436</v>
      </c>
      <c r="B467" s="566" t="s">
        <v>438</v>
      </c>
      <c r="C467" s="567" t="s">
        <v>448</v>
      </c>
      <c r="D467" s="568" t="s">
        <v>449</v>
      </c>
      <c r="E467" s="567" t="s">
        <v>439</v>
      </c>
      <c r="F467" s="568" t="s">
        <v>440</v>
      </c>
      <c r="G467" s="567" t="s">
        <v>587</v>
      </c>
      <c r="H467" s="567">
        <v>846023</v>
      </c>
      <c r="I467" s="567">
        <v>125266</v>
      </c>
      <c r="J467" s="567" t="s">
        <v>1254</v>
      </c>
      <c r="K467" s="567" t="s">
        <v>1255</v>
      </c>
      <c r="L467" s="569">
        <v>147.90665440057134</v>
      </c>
      <c r="M467" s="569">
        <v>4</v>
      </c>
      <c r="N467" s="570">
        <v>587.75992640342793</v>
      </c>
    </row>
    <row r="468" spans="1:14" ht="14.4" customHeight="1" x14ac:dyDescent="0.3">
      <c r="A468" s="565" t="s">
        <v>436</v>
      </c>
      <c r="B468" s="566" t="s">
        <v>438</v>
      </c>
      <c r="C468" s="567" t="s">
        <v>448</v>
      </c>
      <c r="D468" s="568" t="s">
        <v>449</v>
      </c>
      <c r="E468" s="567" t="s">
        <v>439</v>
      </c>
      <c r="F468" s="568" t="s">
        <v>440</v>
      </c>
      <c r="G468" s="567" t="s">
        <v>587</v>
      </c>
      <c r="H468" s="567">
        <v>846024</v>
      </c>
      <c r="I468" s="567">
        <v>100097</v>
      </c>
      <c r="J468" s="567" t="s">
        <v>1256</v>
      </c>
      <c r="K468" s="567" t="s">
        <v>1257</v>
      </c>
      <c r="L468" s="569">
        <v>150.00996874793248</v>
      </c>
      <c r="M468" s="569">
        <v>4</v>
      </c>
      <c r="N468" s="570">
        <v>600.65981248759499</v>
      </c>
    </row>
    <row r="469" spans="1:14" ht="14.4" customHeight="1" x14ac:dyDescent="0.3">
      <c r="A469" s="565" t="s">
        <v>436</v>
      </c>
      <c r="B469" s="566" t="s">
        <v>438</v>
      </c>
      <c r="C469" s="567" t="s">
        <v>448</v>
      </c>
      <c r="D469" s="568" t="s">
        <v>449</v>
      </c>
      <c r="E469" s="567" t="s">
        <v>439</v>
      </c>
      <c r="F469" s="568" t="s">
        <v>440</v>
      </c>
      <c r="G469" s="567" t="s">
        <v>587</v>
      </c>
      <c r="H469" s="567">
        <v>846306</v>
      </c>
      <c r="I469" s="567">
        <v>100096</v>
      </c>
      <c r="J469" s="567" t="s">
        <v>1256</v>
      </c>
      <c r="K469" s="567" t="s">
        <v>1258</v>
      </c>
      <c r="L469" s="569">
        <v>80.616953278451248</v>
      </c>
      <c r="M469" s="569">
        <v>30</v>
      </c>
      <c r="N469" s="570">
        <v>2425.3614427534903</v>
      </c>
    </row>
    <row r="470" spans="1:14" ht="14.4" customHeight="1" x14ac:dyDescent="0.3">
      <c r="A470" s="565" t="s">
        <v>436</v>
      </c>
      <c r="B470" s="566" t="s">
        <v>438</v>
      </c>
      <c r="C470" s="567" t="s">
        <v>448</v>
      </c>
      <c r="D470" s="568" t="s">
        <v>449</v>
      </c>
      <c r="E470" s="567" t="s">
        <v>439</v>
      </c>
      <c r="F470" s="568" t="s">
        <v>440</v>
      </c>
      <c r="G470" s="567" t="s">
        <v>587</v>
      </c>
      <c r="H470" s="567">
        <v>846346</v>
      </c>
      <c r="I470" s="567">
        <v>119672</v>
      </c>
      <c r="J470" s="567" t="s">
        <v>1259</v>
      </c>
      <c r="K470" s="567" t="s">
        <v>1260</v>
      </c>
      <c r="L470" s="569">
        <v>107.63230739517543</v>
      </c>
      <c r="M470" s="569">
        <v>27</v>
      </c>
      <c r="N470" s="570">
        <v>2904.8199922745598</v>
      </c>
    </row>
    <row r="471" spans="1:14" ht="14.4" customHeight="1" x14ac:dyDescent="0.3">
      <c r="A471" s="565" t="s">
        <v>436</v>
      </c>
      <c r="B471" s="566" t="s">
        <v>438</v>
      </c>
      <c r="C471" s="567" t="s">
        <v>448</v>
      </c>
      <c r="D471" s="568" t="s">
        <v>449</v>
      </c>
      <c r="E471" s="567" t="s">
        <v>439</v>
      </c>
      <c r="F471" s="568" t="s">
        <v>440</v>
      </c>
      <c r="G471" s="567" t="s">
        <v>587</v>
      </c>
      <c r="H471" s="567">
        <v>846413</v>
      </c>
      <c r="I471" s="567">
        <v>57585</v>
      </c>
      <c r="J471" s="567" t="s">
        <v>1261</v>
      </c>
      <c r="K471" s="567" t="s">
        <v>1262</v>
      </c>
      <c r="L471" s="569">
        <v>122.61795473827456</v>
      </c>
      <c r="M471" s="569">
        <v>31</v>
      </c>
      <c r="N471" s="570">
        <v>3799.9700432912455</v>
      </c>
    </row>
    <row r="472" spans="1:14" ht="14.4" customHeight="1" x14ac:dyDescent="0.3">
      <c r="A472" s="565" t="s">
        <v>436</v>
      </c>
      <c r="B472" s="566" t="s">
        <v>438</v>
      </c>
      <c r="C472" s="567" t="s">
        <v>448</v>
      </c>
      <c r="D472" s="568" t="s">
        <v>449</v>
      </c>
      <c r="E472" s="567" t="s">
        <v>439</v>
      </c>
      <c r="F472" s="568" t="s">
        <v>440</v>
      </c>
      <c r="G472" s="567" t="s">
        <v>587</v>
      </c>
      <c r="H472" s="567">
        <v>846609</v>
      </c>
      <c r="I472" s="567">
        <v>112584</v>
      </c>
      <c r="J472" s="567" t="s">
        <v>1263</v>
      </c>
      <c r="K472" s="567" t="s">
        <v>1264</v>
      </c>
      <c r="L472" s="569">
        <v>45.2</v>
      </c>
      <c r="M472" s="569">
        <v>1</v>
      </c>
      <c r="N472" s="570">
        <v>45.2</v>
      </c>
    </row>
    <row r="473" spans="1:14" ht="14.4" customHeight="1" x14ac:dyDescent="0.3">
      <c r="A473" s="565" t="s">
        <v>436</v>
      </c>
      <c r="B473" s="566" t="s">
        <v>438</v>
      </c>
      <c r="C473" s="567" t="s">
        <v>448</v>
      </c>
      <c r="D473" s="568" t="s">
        <v>449</v>
      </c>
      <c r="E473" s="567" t="s">
        <v>439</v>
      </c>
      <c r="F473" s="568" t="s">
        <v>440</v>
      </c>
      <c r="G473" s="567" t="s">
        <v>587</v>
      </c>
      <c r="H473" s="567">
        <v>846618</v>
      </c>
      <c r="I473" s="567">
        <v>100014</v>
      </c>
      <c r="J473" s="567" t="s">
        <v>1265</v>
      </c>
      <c r="K473" s="567" t="s">
        <v>1266</v>
      </c>
      <c r="L473" s="569">
        <v>29.329811439248164</v>
      </c>
      <c r="M473" s="569">
        <v>6</v>
      </c>
      <c r="N473" s="570">
        <v>176.03878879785481</v>
      </c>
    </row>
    <row r="474" spans="1:14" ht="14.4" customHeight="1" x14ac:dyDescent="0.3">
      <c r="A474" s="565" t="s">
        <v>436</v>
      </c>
      <c r="B474" s="566" t="s">
        <v>438</v>
      </c>
      <c r="C474" s="567" t="s">
        <v>448</v>
      </c>
      <c r="D474" s="568" t="s">
        <v>449</v>
      </c>
      <c r="E474" s="567" t="s">
        <v>439</v>
      </c>
      <c r="F474" s="568" t="s">
        <v>440</v>
      </c>
      <c r="G474" s="567" t="s">
        <v>587</v>
      </c>
      <c r="H474" s="567">
        <v>846629</v>
      </c>
      <c r="I474" s="567">
        <v>100013</v>
      </c>
      <c r="J474" s="567" t="s">
        <v>1267</v>
      </c>
      <c r="K474" s="567" t="s">
        <v>1268</v>
      </c>
      <c r="L474" s="569">
        <v>37.669990541596185</v>
      </c>
      <c r="M474" s="569">
        <v>10</v>
      </c>
      <c r="N474" s="570">
        <v>377.79981083192365</v>
      </c>
    </row>
    <row r="475" spans="1:14" ht="14.4" customHeight="1" x14ac:dyDescent="0.3">
      <c r="A475" s="565" t="s">
        <v>436</v>
      </c>
      <c r="B475" s="566" t="s">
        <v>438</v>
      </c>
      <c r="C475" s="567" t="s">
        <v>448</v>
      </c>
      <c r="D475" s="568" t="s">
        <v>449</v>
      </c>
      <c r="E475" s="567" t="s">
        <v>439</v>
      </c>
      <c r="F475" s="568" t="s">
        <v>440</v>
      </c>
      <c r="G475" s="567" t="s">
        <v>587</v>
      </c>
      <c r="H475" s="567">
        <v>846745</v>
      </c>
      <c r="I475" s="567">
        <v>0</v>
      </c>
      <c r="J475" s="567" t="s">
        <v>1269</v>
      </c>
      <c r="K475" s="567"/>
      <c r="L475" s="569">
        <v>150.94</v>
      </c>
      <c r="M475" s="569">
        <v>3</v>
      </c>
      <c r="N475" s="570">
        <v>452.82</v>
      </c>
    </row>
    <row r="476" spans="1:14" ht="14.4" customHeight="1" x14ac:dyDescent="0.3">
      <c r="A476" s="565" t="s">
        <v>436</v>
      </c>
      <c r="B476" s="566" t="s">
        <v>438</v>
      </c>
      <c r="C476" s="567" t="s">
        <v>448</v>
      </c>
      <c r="D476" s="568" t="s">
        <v>449</v>
      </c>
      <c r="E476" s="567" t="s">
        <v>439</v>
      </c>
      <c r="F476" s="568" t="s">
        <v>440</v>
      </c>
      <c r="G476" s="567" t="s">
        <v>587</v>
      </c>
      <c r="H476" s="567">
        <v>846920</v>
      </c>
      <c r="I476" s="567">
        <v>114967</v>
      </c>
      <c r="J476" s="567" t="s">
        <v>1270</v>
      </c>
      <c r="K476" s="567" t="s">
        <v>1271</v>
      </c>
      <c r="L476" s="569">
        <v>1481.1799175363501</v>
      </c>
      <c r="M476" s="569">
        <v>1</v>
      </c>
      <c r="N476" s="570">
        <v>1481.1799175363501</v>
      </c>
    </row>
    <row r="477" spans="1:14" ht="14.4" customHeight="1" x14ac:dyDescent="0.3">
      <c r="A477" s="565" t="s">
        <v>436</v>
      </c>
      <c r="B477" s="566" t="s">
        <v>438</v>
      </c>
      <c r="C477" s="567" t="s">
        <v>448</v>
      </c>
      <c r="D477" s="568" t="s">
        <v>449</v>
      </c>
      <c r="E477" s="567" t="s">
        <v>439</v>
      </c>
      <c r="F477" s="568" t="s">
        <v>440</v>
      </c>
      <c r="G477" s="567" t="s">
        <v>587</v>
      </c>
      <c r="H477" s="567">
        <v>847400</v>
      </c>
      <c r="I477" s="567">
        <v>0</v>
      </c>
      <c r="J477" s="567" t="s">
        <v>1272</v>
      </c>
      <c r="K477" s="567" t="s">
        <v>1273</v>
      </c>
      <c r="L477" s="569">
        <v>39.845599999999997</v>
      </c>
      <c r="M477" s="569">
        <v>4</v>
      </c>
      <c r="N477" s="570">
        <v>159.38239999999999</v>
      </c>
    </row>
    <row r="478" spans="1:14" ht="14.4" customHeight="1" x14ac:dyDescent="0.3">
      <c r="A478" s="565" t="s">
        <v>436</v>
      </c>
      <c r="B478" s="566" t="s">
        <v>438</v>
      </c>
      <c r="C478" s="567" t="s">
        <v>448</v>
      </c>
      <c r="D478" s="568" t="s">
        <v>449</v>
      </c>
      <c r="E478" s="567" t="s">
        <v>439</v>
      </c>
      <c r="F478" s="568" t="s">
        <v>440</v>
      </c>
      <c r="G478" s="567" t="s">
        <v>587</v>
      </c>
      <c r="H478" s="567">
        <v>847635</v>
      </c>
      <c r="I478" s="567">
        <v>0</v>
      </c>
      <c r="J478" s="567" t="s">
        <v>1274</v>
      </c>
      <c r="K478" s="567"/>
      <c r="L478" s="569">
        <v>199.35</v>
      </c>
      <c r="M478" s="569">
        <v>2</v>
      </c>
      <c r="N478" s="570">
        <v>398.7</v>
      </c>
    </row>
    <row r="479" spans="1:14" ht="14.4" customHeight="1" x14ac:dyDescent="0.3">
      <c r="A479" s="565" t="s">
        <v>436</v>
      </c>
      <c r="B479" s="566" t="s">
        <v>438</v>
      </c>
      <c r="C479" s="567" t="s">
        <v>448</v>
      </c>
      <c r="D479" s="568" t="s">
        <v>449</v>
      </c>
      <c r="E479" s="567" t="s">
        <v>439</v>
      </c>
      <c r="F479" s="568" t="s">
        <v>440</v>
      </c>
      <c r="G479" s="567" t="s">
        <v>587</v>
      </c>
      <c r="H479" s="567">
        <v>847713</v>
      </c>
      <c r="I479" s="567">
        <v>125526</v>
      </c>
      <c r="J479" s="567" t="s">
        <v>1275</v>
      </c>
      <c r="K479" s="567" t="s">
        <v>1276</v>
      </c>
      <c r="L479" s="569">
        <v>70.749482258686598</v>
      </c>
      <c r="M479" s="569">
        <v>25</v>
      </c>
      <c r="N479" s="570">
        <v>1770.0761513913731</v>
      </c>
    </row>
    <row r="480" spans="1:14" ht="14.4" customHeight="1" x14ac:dyDescent="0.3">
      <c r="A480" s="565" t="s">
        <v>436</v>
      </c>
      <c r="B480" s="566" t="s">
        <v>438</v>
      </c>
      <c r="C480" s="567" t="s">
        <v>448</v>
      </c>
      <c r="D480" s="568" t="s">
        <v>449</v>
      </c>
      <c r="E480" s="567" t="s">
        <v>439</v>
      </c>
      <c r="F480" s="568" t="s">
        <v>440</v>
      </c>
      <c r="G480" s="567" t="s">
        <v>587</v>
      </c>
      <c r="H480" s="567">
        <v>847962</v>
      </c>
      <c r="I480" s="567">
        <v>0</v>
      </c>
      <c r="J480" s="567" t="s">
        <v>1277</v>
      </c>
      <c r="K480" s="567"/>
      <c r="L480" s="569">
        <v>126.35741152848543</v>
      </c>
      <c r="M480" s="569">
        <v>13</v>
      </c>
      <c r="N480" s="570">
        <v>1643.1837613987962</v>
      </c>
    </row>
    <row r="481" spans="1:14" ht="14.4" customHeight="1" x14ac:dyDescent="0.3">
      <c r="A481" s="565" t="s">
        <v>436</v>
      </c>
      <c r="B481" s="566" t="s">
        <v>438</v>
      </c>
      <c r="C481" s="567" t="s">
        <v>448</v>
      </c>
      <c r="D481" s="568" t="s">
        <v>449</v>
      </c>
      <c r="E481" s="567" t="s">
        <v>439</v>
      </c>
      <c r="F481" s="568" t="s">
        <v>440</v>
      </c>
      <c r="G481" s="567" t="s">
        <v>587</v>
      </c>
      <c r="H481" s="567">
        <v>847974</v>
      </c>
      <c r="I481" s="567">
        <v>125525</v>
      </c>
      <c r="J481" s="567" t="s">
        <v>1275</v>
      </c>
      <c r="K481" s="567" t="s">
        <v>1278</v>
      </c>
      <c r="L481" s="569">
        <v>30.429926116027051</v>
      </c>
      <c r="M481" s="569">
        <v>8</v>
      </c>
      <c r="N481" s="570">
        <v>243.43940892821641</v>
      </c>
    </row>
    <row r="482" spans="1:14" ht="14.4" customHeight="1" x14ac:dyDescent="0.3">
      <c r="A482" s="565" t="s">
        <v>436</v>
      </c>
      <c r="B482" s="566" t="s">
        <v>438</v>
      </c>
      <c r="C482" s="567" t="s">
        <v>448</v>
      </c>
      <c r="D482" s="568" t="s">
        <v>449</v>
      </c>
      <c r="E482" s="567" t="s">
        <v>439</v>
      </c>
      <c r="F482" s="568" t="s">
        <v>440</v>
      </c>
      <c r="G482" s="567" t="s">
        <v>587</v>
      </c>
      <c r="H482" s="567">
        <v>848172</v>
      </c>
      <c r="I482" s="567">
        <v>0</v>
      </c>
      <c r="J482" s="567" t="s">
        <v>1279</v>
      </c>
      <c r="K482" s="567"/>
      <c r="L482" s="569">
        <v>99.669901589241547</v>
      </c>
      <c r="M482" s="569">
        <v>7</v>
      </c>
      <c r="N482" s="570">
        <v>697.68921271393242</v>
      </c>
    </row>
    <row r="483" spans="1:14" ht="14.4" customHeight="1" x14ac:dyDescent="0.3">
      <c r="A483" s="565" t="s">
        <v>436</v>
      </c>
      <c r="B483" s="566" t="s">
        <v>438</v>
      </c>
      <c r="C483" s="567" t="s">
        <v>448</v>
      </c>
      <c r="D483" s="568" t="s">
        <v>449</v>
      </c>
      <c r="E483" s="567" t="s">
        <v>439</v>
      </c>
      <c r="F483" s="568" t="s">
        <v>440</v>
      </c>
      <c r="G483" s="567" t="s">
        <v>587</v>
      </c>
      <c r="H483" s="567">
        <v>848335</v>
      </c>
      <c r="I483" s="567">
        <v>155782</v>
      </c>
      <c r="J483" s="567" t="s">
        <v>1280</v>
      </c>
      <c r="K483" s="567" t="s">
        <v>1281</v>
      </c>
      <c r="L483" s="569">
        <v>56.45</v>
      </c>
      <c r="M483" s="569">
        <v>1</v>
      </c>
      <c r="N483" s="570">
        <v>56.45</v>
      </c>
    </row>
    <row r="484" spans="1:14" ht="14.4" customHeight="1" x14ac:dyDescent="0.3">
      <c r="A484" s="565" t="s">
        <v>436</v>
      </c>
      <c r="B484" s="566" t="s">
        <v>438</v>
      </c>
      <c r="C484" s="567" t="s">
        <v>448</v>
      </c>
      <c r="D484" s="568" t="s">
        <v>449</v>
      </c>
      <c r="E484" s="567" t="s">
        <v>439</v>
      </c>
      <c r="F484" s="568" t="s">
        <v>440</v>
      </c>
      <c r="G484" s="567" t="s">
        <v>587</v>
      </c>
      <c r="H484" s="567">
        <v>848411</v>
      </c>
      <c r="I484" s="567">
        <v>84795</v>
      </c>
      <c r="J484" s="567" t="s">
        <v>1282</v>
      </c>
      <c r="K484" s="567"/>
      <c r="L484" s="569">
        <v>296.3</v>
      </c>
      <c r="M484" s="569">
        <v>1</v>
      </c>
      <c r="N484" s="570">
        <v>296.3</v>
      </c>
    </row>
    <row r="485" spans="1:14" ht="14.4" customHeight="1" x14ac:dyDescent="0.3">
      <c r="A485" s="565" t="s">
        <v>436</v>
      </c>
      <c r="B485" s="566" t="s">
        <v>438</v>
      </c>
      <c r="C485" s="567" t="s">
        <v>448</v>
      </c>
      <c r="D485" s="568" t="s">
        <v>449</v>
      </c>
      <c r="E485" s="567" t="s">
        <v>439</v>
      </c>
      <c r="F485" s="568" t="s">
        <v>440</v>
      </c>
      <c r="G485" s="567" t="s">
        <v>587</v>
      </c>
      <c r="H485" s="567">
        <v>848560</v>
      </c>
      <c r="I485" s="567">
        <v>125752</v>
      </c>
      <c r="J485" s="567" t="s">
        <v>1283</v>
      </c>
      <c r="K485" s="567" t="s">
        <v>771</v>
      </c>
      <c r="L485" s="569">
        <v>162.96024120706301</v>
      </c>
      <c r="M485" s="569">
        <v>2</v>
      </c>
      <c r="N485" s="570">
        <v>325.92048241412601</v>
      </c>
    </row>
    <row r="486" spans="1:14" ht="14.4" customHeight="1" x14ac:dyDescent="0.3">
      <c r="A486" s="565" t="s">
        <v>436</v>
      </c>
      <c r="B486" s="566" t="s">
        <v>438</v>
      </c>
      <c r="C486" s="567" t="s">
        <v>448</v>
      </c>
      <c r="D486" s="568" t="s">
        <v>449</v>
      </c>
      <c r="E486" s="567" t="s">
        <v>439</v>
      </c>
      <c r="F486" s="568" t="s">
        <v>440</v>
      </c>
      <c r="G486" s="567" t="s">
        <v>587</v>
      </c>
      <c r="H486" s="567">
        <v>848625</v>
      </c>
      <c r="I486" s="567">
        <v>138841</v>
      </c>
      <c r="J486" s="567" t="s">
        <v>896</v>
      </c>
      <c r="K486" s="567" t="s">
        <v>565</v>
      </c>
      <c r="L486" s="569">
        <v>112.68061321242394</v>
      </c>
      <c r="M486" s="569">
        <v>46</v>
      </c>
      <c r="N486" s="570">
        <v>5180.9024829840591</v>
      </c>
    </row>
    <row r="487" spans="1:14" ht="14.4" customHeight="1" x14ac:dyDescent="0.3">
      <c r="A487" s="565" t="s">
        <v>436</v>
      </c>
      <c r="B487" s="566" t="s">
        <v>438</v>
      </c>
      <c r="C487" s="567" t="s">
        <v>448</v>
      </c>
      <c r="D487" s="568" t="s">
        <v>449</v>
      </c>
      <c r="E487" s="567" t="s">
        <v>439</v>
      </c>
      <c r="F487" s="568" t="s">
        <v>440</v>
      </c>
      <c r="G487" s="567" t="s">
        <v>587</v>
      </c>
      <c r="H487" s="567">
        <v>848632</v>
      </c>
      <c r="I487" s="567">
        <v>125315</v>
      </c>
      <c r="J487" s="567" t="s">
        <v>938</v>
      </c>
      <c r="K487" s="567" t="s">
        <v>1284</v>
      </c>
      <c r="L487" s="569">
        <v>61.38</v>
      </c>
      <c r="M487" s="569">
        <v>18</v>
      </c>
      <c r="N487" s="570">
        <v>1104.8400000000001</v>
      </c>
    </row>
    <row r="488" spans="1:14" ht="14.4" customHeight="1" x14ac:dyDescent="0.3">
      <c r="A488" s="565" t="s">
        <v>436</v>
      </c>
      <c r="B488" s="566" t="s">
        <v>438</v>
      </c>
      <c r="C488" s="567" t="s">
        <v>448</v>
      </c>
      <c r="D488" s="568" t="s">
        <v>449</v>
      </c>
      <c r="E488" s="567" t="s">
        <v>439</v>
      </c>
      <c r="F488" s="568" t="s">
        <v>440</v>
      </c>
      <c r="G488" s="567" t="s">
        <v>587</v>
      </c>
      <c r="H488" s="567">
        <v>848797</v>
      </c>
      <c r="I488" s="567">
        <v>163143</v>
      </c>
      <c r="J488" s="567" t="s">
        <v>1285</v>
      </c>
      <c r="K488" s="567" t="s">
        <v>1286</v>
      </c>
      <c r="L488" s="569">
        <v>106.32995476114998</v>
      </c>
      <c r="M488" s="569">
        <v>17</v>
      </c>
      <c r="N488" s="570">
        <v>1807.959194753515</v>
      </c>
    </row>
    <row r="489" spans="1:14" ht="14.4" customHeight="1" x14ac:dyDescent="0.3">
      <c r="A489" s="565" t="s">
        <v>436</v>
      </c>
      <c r="B489" s="566" t="s">
        <v>438</v>
      </c>
      <c r="C489" s="567" t="s">
        <v>448</v>
      </c>
      <c r="D489" s="568" t="s">
        <v>449</v>
      </c>
      <c r="E489" s="567" t="s">
        <v>439</v>
      </c>
      <c r="F489" s="568" t="s">
        <v>440</v>
      </c>
      <c r="G489" s="567" t="s">
        <v>587</v>
      </c>
      <c r="H489" s="567">
        <v>848802</v>
      </c>
      <c r="I489" s="567">
        <v>163138</v>
      </c>
      <c r="J489" s="567" t="s">
        <v>1287</v>
      </c>
      <c r="K489" s="567" t="s">
        <v>1288</v>
      </c>
      <c r="L489" s="569">
        <v>178.67486792448926</v>
      </c>
      <c r="M489" s="569">
        <v>6</v>
      </c>
      <c r="N489" s="570">
        <v>1071.778943395914</v>
      </c>
    </row>
    <row r="490" spans="1:14" ht="14.4" customHeight="1" x14ac:dyDescent="0.3">
      <c r="A490" s="565" t="s">
        <v>436</v>
      </c>
      <c r="B490" s="566" t="s">
        <v>438</v>
      </c>
      <c r="C490" s="567" t="s">
        <v>448</v>
      </c>
      <c r="D490" s="568" t="s">
        <v>449</v>
      </c>
      <c r="E490" s="567" t="s">
        <v>439</v>
      </c>
      <c r="F490" s="568" t="s">
        <v>440</v>
      </c>
      <c r="G490" s="567" t="s">
        <v>587</v>
      </c>
      <c r="H490" s="567">
        <v>848856</v>
      </c>
      <c r="I490" s="567">
        <v>155873</v>
      </c>
      <c r="J490" s="567" t="s">
        <v>1289</v>
      </c>
      <c r="K490" s="567" t="s">
        <v>1290</v>
      </c>
      <c r="L490" s="569">
        <v>201.63186504057799</v>
      </c>
      <c r="M490" s="569">
        <v>3</v>
      </c>
      <c r="N490" s="570">
        <v>604.895595121734</v>
      </c>
    </row>
    <row r="491" spans="1:14" ht="14.4" customHeight="1" x14ac:dyDescent="0.3">
      <c r="A491" s="565" t="s">
        <v>436</v>
      </c>
      <c r="B491" s="566" t="s">
        <v>438</v>
      </c>
      <c r="C491" s="567" t="s">
        <v>448</v>
      </c>
      <c r="D491" s="568" t="s">
        <v>449</v>
      </c>
      <c r="E491" s="567" t="s">
        <v>439</v>
      </c>
      <c r="F491" s="568" t="s">
        <v>440</v>
      </c>
      <c r="G491" s="567" t="s">
        <v>587</v>
      </c>
      <c r="H491" s="567">
        <v>848866</v>
      </c>
      <c r="I491" s="567">
        <v>119654</v>
      </c>
      <c r="J491" s="567" t="s">
        <v>1191</v>
      </c>
      <c r="K491" s="567" t="s">
        <v>1291</v>
      </c>
      <c r="L491" s="569">
        <v>180.15</v>
      </c>
      <c r="M491" s="569">
        <v>2</v>
      </c>
      <c r="N491" s="570">
        <v>360.3</v>
      </c>
    </row>
    <row r="492" spans="1:14" ht="14.4" customHeight="1" x14ac:dyDescent="0.3">
      <c r="A492" s="565" t="s">
        <v>436</v>
      </c>
      <c r="B492" s="566" t="s">
        <v>438</v>
      </c>
      <c r="C492" s="567" t="s">
        <v>448</v>
      </c>
      <c r="D492" s="568" t="s">
        <v>449</v>
      </c>
      <c r="E492" s="567" t="s">
        <v>439</v>
      </c>
      <c r="F492" s="568" t="s">
        <v>440</v>
      </c>
      <c r="G492" s="567" t="s">
        <v>587</v>
      </c>
      <c r="H492" s="567">
        <v>848930</v>
      </c>
      <c r="I492" s="567">
        <v>155781</v>
      </c>
      <c r="J492" s="567" t="s">
        <v>1280</v>
      </c>
      <c r="K492" s="567" t="s">
        <v>510</v>
      </c>
      <c r="L492" s="569">
        <v>26.809972550301733</v>
      </c>
      <c r="M492" s="569">
        <v>7</v>
      </c>
      <c r="N492" s="570">
        <v>187.6298353018104</v>
      </c>
    </row>
    <row r="493" spans="1:14" ht="14.4" customHeight="1" x14ac:dyDescent="0.3">
      <c r="A493" s="565" t="s">
        <v>436</v>
      </c>
      <c r="B493" s="566" t="s">
        <v>438</v>
      </c>
      <c r="C493" s="567" t="s">
        <v>448</v>
      </c>
      <c r="D493" s="568" t="s">
        <v>449</v>
      </c>
      <c r="E493" s="567" t="s">
        <v>439</v>
      </c>
      <c r="F493" s="568" t="s">
        <v>440</v>
      </c>
      <c r="G493" s="567" t="s">
        <v>587</v>
      </c>
      <c r="H493" s="567">
        <v>849055</v>
      </c>
      <c r="I493" s="567">
        <v>125314</v>
      </c>
      <c r="J493" s="567" t="s">
        <v>938</v>
      </c>
      <c r="K493" s="567" t="s">
        <v>945</v>
      </c>
      <c r="L493" s="569">
        <v>191.36505748163148</v>
      </c>
      <c r="M493" s="569">
        <v>2</v>
      </c>
      <c r="N493" s="570">
        <v>382.73011496326296</v>
      </c>
    </row>
    <row r="494" spans="1:14" ht="14.4" customHeight="1" x14ac:dyDescent="0.3">
      <c r="A494" s="565" t="s">
        <v>436</v>
      </c>
      <c r="B494" s="566" t="s">
        <v>438</v>
      </c>
      <c r="C494" s="567" t="s">
        <v>448</v>
      </c>
      <c r="D494" s="568" t="s">
        <v>449</v>
      </c>
      <c r="E494" s="567" t="s">
        <v>439</v>
      </c>
      <c r="F494" s="568" t="s">
        <v>440</v>
      </c>
      <c r="G494" s="567" t="s">
        <v>587</v>
      </c>
      <c r="H494" s="567">
        <v>849087</v>
      </c>
      <c r="I494" s="567">
        <v>138840</v>
      </c>
      <c r="J494" s="567" t="s">
        <v>896</v>
      </c>
      <c r="K494" s="567" t="s">
        <v>1292</v>
      </c>
      <c r="L494" s="569">
        <v>75.444999999999993</v>
      </c>
      <c r="M494" s="569">
        <v>7</v>
      </c>
      <c r="N494" s="570">
        <v>529.72</v>
      </c>
    </row>
    <row r="495" spans="1:14" ht="14.4" customHeight="1" x14ac:dyDescent="0.3">
      <c r="A495" s="565" t="s">
        <v>436</v>
      </c>
      <c r="B495" s="566" t="s">
        <v>438</v>
      </c>
      <c r="C495" s="567" t="s">
        <v>448</v>
      </c>
      <c r="D495" s="568" t="s">
        <v>449</v>
      </c>
      <c r="E495" s="567" t="s">
        <v>439</v>
      </c>
      <c r="F495" s="568" t="s">
        <v>440</v>
      </c>
      <c r="G495" s="567" t="s">
        <v>587</v>
      </c>
      <c r="H495" s="567">
        <v>849276</v>
      </c>
      <c r="I495" s="567">
        <v>155875</v>
      </c>
      <c r="J495" s="567" t="s">
        <v>1293</v>
      </c>
      <c r="K495" s="567" t="s">
        <v>1294</v>
      </c>
      <c r="L495" s="569">
        <v>50.01</v>
      </c>
      <c r="M495" s="569">
        <v>2</v>
      </c>
      <c r="N495" s="570">
        <v>100.02</v>
      </c>
    </row>
    <row r="496" spans="1:14" ht="14.4" customHeight="1" x14ac:dyDescent="0.3">
      <c r="A496" s="565" t="s">
        <v>436</v>
      </c>
      <c r="B496" s="566" t="s">
        <v>438</v>
      </c>
      <c r="C496" s="567" t="s">
        <v>448</v>
      </c>
      <c r="D496" s="568" t="s">
        <v>449</v>
      </c>
      <c r="E496" s="567" t="s">
        <v>439</v>
      </c>
      <c r="F496" s="568" t="s">
        <v>440</v>
      </c>
      <c r="G496" s="567" t="s">
        <v>587</v>
      </c>
      <c r="H496" s="567">
        <v>849935</v>
      </c>
      <c r="I496" s="567">
        <v>155383</v>
      </c>
      <c r="J496" s="567" t="s">
        <v>1295</v>
      </c>
      <c r="K496" s="567" t="s">
        <v>1296</v>
      </c>
      <c r="L496" s="569">
        <v>1.1842857142857099</v>
      </c>
      <c r="M496" s="569">
        <v>1</v>
      </c>
      <c r="N496" s="570">
        <v>1.1842857142857099</v>
      </c>
    </row>
    <row r="497" spans="1:14" ht="14.4" customHeight="1" x14ac:dyDescent="0.3">
      <c r="A497" s="565" t="s">
        <v>436</v>
      </c>
      <c r="B497" s="566" t="s">
        <v>438</v>
      </c>
      <c r="C497" s="567" t="s">
        <v>448</v>
      </c>
      <c r="D497" s="568" t="s">
        <v>449</v>
      </c>
      <c r="E497" s="567" t="s">
        <v>439</v>
      </c>
      <c r="F497" s="568" t="s">
        <v>440</v>
      </c>
      <c r="G497" s="567" t="s">
        <v>587</v>
      </c>
      <c r="H497" s="567">
        <v>849941</v>
      </c>
      <c r="I497" s="567">
        <v>162142</v>
      </c>
      <c r="J497" s="567" t="s">
        <v>1297</v>
      </c>
      <c r="K497" s="567" t="s">
        <v>1298</v>
      </c>
      <c r="L497" s="569">
        <v>28.037586449426438</v>
      </c>
      <c r="M497" s="569">
        <v>76</v>
      </c>
      <c r="N497" s="570">
        <v>2128.3500107540049</v>
      </c>
    </row>
    <row r="498" spans="1:14" ht="14.4" customHeight="1" x14ac:dyDescent="0.3">
      <c r="A498" s="565" t="s">
        <v>436</v>
      </c>
      <c r="B498" s="566" t="s">
        <v>438</v>
      </c>
      <c r="C498" s="567" t="s">
        <v>448</v>
      </c>
      <c r="D498" s="568" t="s">
        <v>449</v>
      </c>
      <c r="E498" s="567" t="s">
        <v>439</v>
      </c>
      <c r="F498" s="568" t="s">
        <v>440</v>
      </c>
      <c r="G498" s="567" t="s">
        <v>587</v>
      </c>
      <c r="H498" s="567">
        <v>850072</v>
      </c>
      <c r="I498" s="567">
        <v>162502</v>
      </c>
      <c r="J498" s="567" t="s">
        <v>1299</v>
      </c>
      <c r="K498" s="567" t="s">
        <v>1300</v>
      </c>
      <c r="L498" s="569">
        <v>59.15990759353236</v>
      </c>
      <c r="M498" s="569">
        <v>16</v>
      </c>
      <c r="N498" s="570">
        <v>946.15907062239603</v>
      </c>
    </row>
    <row r="499" spans="1:14" ht="14.4" customHeight="1" x14ac:dyDescent="0.3">
      <c r="A499" s="565" t="s">
        <v>436</v>
      </c>
      <c r="B499" s="566" t="s">
        <v>438</v>
      </c>
      <c r="C499" s="567" t="s">
        <v>448</v>
      </c>
      <c r="D499" s="568" t="s">
        <v>449</v>
      </c>
      <c r="E499" s="567" t="s">
        <v>439</v>
      </c>
      <c r="F499" s="568" t="s">
        <v>440</v>
      </c>
      <c r="G499" s="567" t="s">
        <v>587</v>
      </c>
      <c r="H499" s="567">
        <v>850308</v>
      </c>
      <c r="I499" s="567">
        <v>130719</v>
      </c>
      <c r="J499" s="567" t="s">
        <v>1301</v>
      </c>
      <c r="K499" s="567"/>
      <c r="L499" s="569">
        <v>76.527528518257441</v>
      </c>
      <c r="M499" s="569">
        <v>8</v>
      </c>
      <c r="N499" s="570">
        <v>612.22022814605953</v>
      </c>
    </row>
    <row r="500" spans="1:14" ht="14.4" customHeight="1" x14ac:dyDescent="0.3">
      <c r="A500" s="565" t="s">
        <v>436</v>
      </c>
      <c r="B500" s="566" t="s">
        <v>438</v>
      </c>
      <c r="C500" s="567" t="s">
        <v>448</v>
      </c>
      <c r="D500" s="568" t="s">
        <v>449</v>
      </c>
      <c r="E500" s="567" t="s">
        <v>439</v>
      </c>
      <c r="F500" s="568" t="s">
        <v>440</v>
      </c>
      <c r="G500" s="567" t="s">
        <v>587</v>
      </c>
      <c r="H500" s="567">
        <v>850403</v>
      </c>
      <c r="I500" s="567">
        <v>163305</v>
      </c>
      <c r="J500" s="567" t="s">
        <v>1302</v>
      </c>
      <c r="K500" s="567" t="s">
        <v>589</v>
      </c>
      <c r="L500" s="569">
        <v>141.035</v>
      </c>
      <c r="M500" s="569">
        <v>2</v>
      </c>
      <c r="N500" s="570">
        <v>282.07</v>
      </c>
    </row>
    <row r="501" spans="1:14" ht="14.4" customHeight="1" x14ac:dyDescent="0.3">
      <c r="A501" s="565" t="s">
        <v>436</v>
      </c>
      <c r="B501" s="566" t="s">
        <v>438</v>
      </c>
      <c r="C501" s="567" t="s">
        <v>448</v>
      </c>
      <c r="D501" s="568" t="s">
        <v>449</v>
      </c>
      <c r="E501" s="567" t="s">
        <v>439</v>
      </c>
      <c r="F501" s="568" t="s">
        <v>440</v>
      </c>
      <c r="G501" s="567" t="s">
        <v>587</v>
      </c>
      <c r="H501" s="567">
        <v>850428</v>
      </c>
      <c r="I501" s="567">
        <v>176752</v>
      </c>
      <c r="J501" s="567" t="s">
        <v>1303</v>
      </c>
      <c r="K501" s="567" t="s">
        <v>1143</v>
      </c>
      <c r="L501" s="569">
        <v>61.414531184170798</v>
      </c>
      <c r="M501" s="569">
        <v>17</v>
      </c>
      <c r="N501" s="570">
        <v>1043.1945821045217</v>
      </c>
    </row>
    <row r="502" spans="1:14" ht="14.4" customHeight="1" x14ac:dyDescent="0.3">
      <c r="A502" s="565" t="s">
        <v>436</v>
      </c>
      <c r="B502" s="566" t="s">
        <v>438</v>
      </c>
      <c r="C502" s="567" t="s">
        <v>448</v>
      </c>
      <c r="D502" s="568" t="s">
        <v>449</v>
      </c>
      <c r="E502" s="567" t="s">
        <v>439</v>
      </c>
      <c r="F502" s="568" t="s">
        <v>440</v>
      </c>
      <c r="G502" s="567" t="s">
        <v>587</v>
      </c>
      <c r="H502" s="567">
        <v>850460</v>
      </c>
      <c r="I502" s="567">
        <v>107943</v>
      </c>
      <c r="J502" s="567" t="s">
        <v>1304</v>
      </c>
      <c r="K502" s="567" t="s">
        <v>1305</v>
      </c>
      <c r="L502" s="569">
        <v>99.38</v>
      </c>
      <c r="M502" s="569">
        <v>3</v>
      </c>
      <c r="N502" s="570">
        <v>298.24</v>
      </c>
    </row>
    <row r="503" spans="1:14" ht="14.4" customHeight="1" x14ac:dyDescent="0.3">
      <c r="A503" s="565" t="s">
        <v>436</v>
      </c>
      <c r="B503" s="566" t="s">
        <v>438</v>
      </c>
      <c r="C503" s="567" t="s">
        <v>448</v>
      </c>
      <c r="D503" s="568" t="s">
        <v>449</v>
      </c>
      <c r="E503" s="567" t="s">
        <v>439</v>
      </c>
      <c r="F503" s="568" t="s">
        <v>440</v>
      </c>
      <c r="G503" s="567" t="s">
        <v>587</v>
      </c>
      <c r="H503" s="567">
        <v>850520</v>
      </c>
      <c r="I503" s="567">
        <v>176753</v>
      </c>
      <c r="J503" s="567" t="s">
        <v>1303</v>
      </c>
      <c r="K503" s="567" t="s">
        <v>1144</v>
      </c>
      <c r="L503" s="569">
        <v>100.54152164748832</v>
      </c>
      <c r="M503" s="569">
        <v>30</v>
      </c>
      <c r="N503" s="570">
        <v>3015.985687165768</v>
      </c>
    </row>
    <row r="504" spans="1:14" ht="14.4" customHeight="1" x14ac:dyDescent="0.3">
      <c r="A504" s="565" t="s">
        <v>436</v>
      </c>
      <c r="B504" s="566" t="s">
        <v>438</v>
      </c>
      <c r="C504" s="567" t="s">
        <v>448</v>
      </c>
      <c r="D504" s="568" t="s">
        <v>449</v>
      </c>
      <c r="E504" s="567" t="s">
        <v>439</v>
      </c>
      <c r="F504" s="568" t="s">
        <v>440</v>
      </c>
      <c r="G504" s="567" t="s">
        <v>587</v>
      </c>
      <c r="H504" s="567">
        <v>850551</v>
      </c>
      <c r="I504" s="567">
        <v>167859</v>
      </c>
      <c r="J504" s="567" t="s">
        <v>1306</v>
      </c>
      <c r="K504" s="567" t="s">
        <v>850</v>
      </c>
      <c r="L504" s="569">
        <v>243.8</v>
      </c>
      <c r="M504" s="569">
        <v>1</v>
      </c>
      <c r="N504" s="570">
        <v>243.8</v>
      </c>
    </row>
    <row r="505" spans="1:14" ht="14.4" customHeight="1" x14ac:dyDescent="0.3">
      <c r="A505" s="565" t="s">
        <v>436</v>
      </c>
      <c r="B505" s="566" t="s">
        <v>438</v>
      </c>
      <c r="C505" s="567" t="s">
        <v>448</v>
      </c>
      <c r="D505" s="568" t="s">
        <v>449</v>
      </c>
      <c r="E505" s="567" t="s">
        <v>439</v>
      </c>
      <c r="F505" s="568" t="s">
        <v>440</v>
      </c>
      <c r="G505" s="567" t="s">
        <v>587</v>
      </c>
      <c r="H505" s="567">
        <v>850552</v>
      </c>
      <c r="I505" s="567">
        <v>167852</v>
      </c>
      <c r="J505" s="567" t="s">
        <v>1307</v>
      </c>
      <c r="K505" s="567" t="s">
        <v>850</v>
      </c>
      <c r="L505" s="569">
        <v>274.08999999999997</v>
      </c>
      <c r="M505" s="569">
        <v>1</v>
      </c>
      <c r="N505" s="570">
        <v>274.08999999999997</v>
      </c>
    </row>
    <row r="506" spans="1:14" ht="14.4" customHeight="1" x14ac:dyDescent="0.3">
      <c r="A506" s="565" t="s">
        <v>436</v>
      </c>
      <c r="B506" s="566" t="s">
        <v>438</v>
      </c>
      <c r="C506" s="567" t="s">
        <v>448</v>
      </c>
      <c r="D506" s="568" t="s">
        <v>449</v>
      </c>
      <c r="E506" s="567" t="s">
        <v>439</v>
      </c>
      <c r="F506" s="568" t="s">
        <v>440</v>
      </c>
      <c r="G506" s="567" t="s">
        <v>587</v>
      </c>
      <c r="H506" s="567">
        <v>850638</v>
      </c>
      <c r="I506" s="567">
        <v>500886</v>
      </c>
      <c r="J506" s="567" t="s">
        <v>1308</v>
      </c>
      <c r="K506" s="567" t="s">
        <v>1309</v>
      </c>
      <c r="L506" s="569">
        <v>75.580126948417103</v>
      </c>
      <c r="M506" s="569">
        <v>1</v>
      </c>
      <c r="N506" s="570">
        <v>75.580126948417103</v>
      </c>
    </row>
    <row r="507" spans="1:14" ht="14.4" customHeight="1" x14ac:dyDescent="0.3">
      <c r="A507" s="565" t="s">
        <v>436</v>
      </c>
      <c r="B507" s="566" t="s">
        <v>438</v>
      </c>
      <c r="C507" s="567" t="s">
        <v>448</v>
      </c>
      <c r="D507" s="568" t="s">
        <v>449</v>
      </c>
      <c r="E507" s="567" t="s">
        <v>439</v>
      </c>
      <c r="F507" s="568" t="s">
        <v>440</v>
      </c>
      <c r="G507" s="567" t="s">
        <v>587</v>
      </c>
      <c r="H507" s="567">
        <v>850642</v>
      </c>
      <c r="I507" s="567">
        <v>169673</v>
      </c>
      <c r="J507" s="567" t="s">
        <v>1310</v>
      </c>
      <c r="K507" s="567" t="s">
        <v>565</v>
      </c>
      <c r="L507" s="569">
        <v>118.20250079992486</v>
      </c>
      <c r="M507" s="569">
        <v>14</v>
      </c>
      <c r="N507" s="570">
        <v>1653.8800127987979</v>
      </c>
    </row>
    <row r="508" spans="1:14" ht="14.4" customHeight="1" x14ac:dyDescent="0.3">
      <c r="A508" s="565" t="s">
        <v>436</v>
      </c>
      <c r="B508" s="566" t="s">
        <v>438</v>
      </c>
      <c r="C508" s="567" t="s">
        <v>448</v>
      </c>
      <c r="D508" s="568" t="s">
        <v>449</v>
      </c>
      <c r="E508" s="567" t="s">
        <v>439</v>
      </c>
      <c r="F508" s="568" t="s">
        <v>440</v>
      </c>
      <c r="G508" s="567" t="s">
        <v>587</v>
      </c>
      <c r="H508" s="567">
        <v>900014</v>
      </c>
      <c r="I508" s="567">
        <v>0</v>
      </c>
      <c r="J508" s="567" t="s">
        <v>1311</v>
      </c>
      <c r="K508" s="567"/>
      <c r="L508" s="569">
        <v>137.45901718541299</v>
      </c>
      <c r="M508" s="569">
        <v>1</v>
      </c>
      <c r="N508" s="570">
        <v>137.45901718541299</v>
      </c>
    </row>
    <row r="509" spans="1:14" ht="14.4" customHeight="1" x14ac:dyDescent="0.3">
      <c r="A509" s="565" t="s">
        <v>436</v>
      </c>
      <c r="B509" s="566" t="s">
        <v>438</v>
      </c>
      <c r="C509" s="567" t="s">
        <v>448</v>
      </c>
      <c r="D509" s="568" t="s">
        <v>449</v>
      </c>
      <c r="E509" s="567" t="s">
        <v>439</v>
      </c>
      <c r="F509" s="568" t="s">
        <v>440</v>
      </c>
      <c r="G509" s="567" t="s">
        <v>587</v>
      </c>
      <c r="H509" s="567">
        <v>900034</v>
      </c>
      <c r="I509" s="567">
        <v>0</v>
      </c>
      <c r="J509" s="567" t="s">
        <v>1312</v>
      </c>
      <c r="K509" s="567"/>
      <c r="L509" s="569">
        <v>84.564796584182147</v>
      </c>
      <c r="M509" s="569">
        <v>2</v>
      </c>
      <c r="N509" s="570">
        <v>169.12959316836429</v>
      </c>
    </row>
    <row r="510" spans="1:14" ht="14.4" customHeight="1" x14ac:dyDescent="0.3">
      <c r="A510" s="565" t="s">
        <v>436</v>
      </c>
      <c r="B510" s="566" t="s">
        <v>438</v>
      </c>
      <c r="C510" s="567" t="s">
        <v>448</v>
      </c>
      <c r="D510" s="568" t="s">
        <v>449</v>
      </c>
      <c r="E510" s="567" t="s">
        <v>439</v>
      </c>
      <c r="F510" s="568" t="s">
        <v>440</v>
      </c>
      <c r="G510" s="567" t="s">
        <v>587</v>
      </c>
      <c r="H510" s="567">
        <v>900321</v>
      </c>
      <c r="I510" s="567">
        <v>0</v>
      </c>
      <c r="J510" s="567" t="s">
        <v>1313</v>
      </c>
      <c r="K510" s="567"/>
      <c r="L510" s="569">
        <v>223.37838064579722</v>
      </c>
      <c r="M510" s="569">
        <v>7</v>
      </c>
      <c r="N510" s="570">
        <v>1563.6486645205805</v>
      </c>
    </row>
    <row r="511" spans="1:14" ht="14.4" customHeight="1" x14ac:dyDescent="0.3">
      <c r="A511" s="565" t="s">
        <v>436</v>
      </c>
      <c r="B511" s="566" t="s">
        <v>438</v>
      </c>
      <c r="C511" s="567" t="s">
        <v>448</v>
      </c>
      <c r="D511" s="568" t="s">
        <v>449</v>
      </c>
      <c r="E511" s="567" t="s">
        <v>439</v>
      </c>
      <c r="F511" s="568" t="s">
        <v>440</v>
      </c>
      <c r="G511" s="567" t="s">
        <v>587</v>
      </c>
      <c r="H511" s="567">
        <v>900493</v>
      </c>
      <c r="I511" s="567">
        <v>0</v>
      </c>
      <c r="J511" s="567" t="s">
        <v>1314</v>
      </c>
      <c r="K511" s="567"/>
      <c r="L511" s="569">
        <v>368.92179196629598</v>
      </c>
      <c r="M511" s="569">
        <v>1</v>
      </c>
      <c r="N511" s="570">
        <v>368.92179196629598</v>
      </c>
    </row>
    <row r="512" spans="1:14" ht="14.4" customHeight="1" x14ac:dyDescent="0.3">
      <c r="A512" s="565" t="s">
        <v>436</v>
      </c>
      <c r="B512" s="566" t="s">
        <v>438</v>
      </c>
      <c r="C512" s="567" t="s">
        <v>448</v>
      </c>
      <c r="D512" s="568" t="s">
        <v>449</v>
      </c>
      <c r="E512" s="567" t="s">
        <v>439</v>
      </c>
      <c r="F512" s="568" t="s">
        <v>440</v>
      </c>
      <c r="G512" s="567" t="s">
        <v>587</v>
      </c>
      <c r="H512" s="567">
        <v>900518</v>
      </c>
      <c r="I512" s="567">
        <v>0</v>
      </c>
      <c r="J512" s="567" t="s">
        <v>1315</v>
      </c>
      <c r="K512" s="567"/>
      <c r="L512" s="569">
        <v>251.2111486618445</v>
      </c>
      <c r="M512" s="569">
        <v>4</v>
      </c>
      <c r="N512" s="570">
        <v>1004.844594647378</v>
      </c>
    </row>
    <row r="513" spans="1:14" ht="14.4" customHeight="1" x14ac:dyDescent="0.3">
      <c r="A513" s="565" t="s">
        <v>436</v>
      </c>
      <c r="B513" s="566" t="s">
        <v>438</v>
      </c>
      <c r="C513" s="567" t="s">
        <v>448</v>
      </c>
      <c r="D513" s="568" t="s">
        <v>449</v>
      </c>
      <c r="E513" s="567" t="s">
        <v>439</v>
      </c>
      <c r="F513" s="568" t="s">
        <v>440</v>
      </c>
      <c r="G513" s="567" t="s">
        <v>587</v>
      </c>
      <c r="H513" s="567">
        <v>900803</v>
      </c>
      <c r="I513" s="567">
        <v>1000</v>
      </c>
      <c r="J513" s="567" t="s">
        <v>1316</v>
      </c>
      <c r="K513" s="567"/>
      <c r="L513" s="569">
        <v>52.912581696201798</v>
      </c>
      <c r="M513" s="569">
        <v>1</v>
      </c>
      <c r="N513" s="570">
        <v>52.912581696201798</v>
      </c>
    </row>
    <row r="514" spans="1:14" ht="14.4" customHeight="1" x14ac:dyDescent="0.3">
      <c r="A514" s="565" t="s">
        <v>436</v>
      </c>
      <c r="B514" s="566" t="s">
        <v>438</v>
      </c>
      <c r="C514" s="567" t="s">
        <v>448</v>
      </c>
      <c r="D514" s="568" t="s">
        <v>449</v>
      </c>
      <c r="E514" s="567" t="s">
        <v>439</v>
      </c>
      <c r="F514" s="568" t="s">
        <v>440</v>
      </c>
      <c r="G514" s="567" t="s">
        <v>587</v>
      </c>
      <c r="H514" s="567">
        <v>900864</v>
      </c>
      <c r="I514" s="567">
        <v>0</v>
      </c>
      <c r="J514" s="567" t="s">
        <v>1317</v>
      </c>
      <c r="K514" s="567"/>
      <c r="L514" s="569">
        <v>665.99099999999999</v>
      </c>
      <c r="M514" s="569">
        <v>1</v>
      </c>
      <c r="N514" s="570">
        <v>665.99099999999999</v>
      </c>
    </row>
    <row r="515" spans="1:14" ht="14.4" customHeight="1" x14ac:dyDescent="0.3">
      <c r="A515" s="565" t="s">
        <v>436</v>
      </c>
      <c r="B515" s="566" t="s">
        <v>438</v>
      </c>
      <c r="C515" s="567" t="s">
        <v>448</v>
      </c>
      <c r="D515" s="568" t="s">
        <v>449</v>
      </c>
      <c r="E515" s="567" t="s">
        <v>439</v>
      </c>
      <c r="F515" s="568" t="s">
        <v>440</v>
      </c>
      <c r="G515" s="567" t="s">
        <v>587</v>
      </c>
      <c r="H515" s="567">
        <v>900875</v>
      </c>
      <c r="I515" s="567">
        <v>0</v>
      </c>
      <c r="J515" s="567" t="s">
        <v>1318</v>
      </c>
      <c r="K515" s="567"/>
      <c r="L515" s="569">
        <v>314.31069600000001</v>
      </c>
      <c r="M515" s="569">
        <v>1</v>
      </c>
      <c r="N515" s="570">
        <v>314.31069600000001</v>
      </c>
    </row>
    <row r="516" spans="1:14" ht="14.4" customHeight="1" x14ac:dyDescent="0.3">
      <c r="A516" s="565" t="s">
        <v>436</v>
      </c>
      <c r="B516" s="566" t="s">
        <v>438</v>
      </c>
      <c r="C516" s="567" t="s">
        <v>448</v>
      </c>
      <c r="D516" s="568" t="s">
        <v>449</v>
      </c>
      <c r="E516" s="567" t="s">
        <v>439</v>
      </c>
      <c r="F516" s="568" t="s">
        <v>440</v>
      </c>
      <c r="G516" s="567" t="s">
        <v>587</v>
      </c>
      <c r="H516" s="567">
        <v>900881</v>
      </c>
      <c r="I516" s="567">
        <v>0</v>
      </c>
      <c r="J516" s="567" t="s">
        <v>1319</v>
      </c>
      <c r="K516" s="567"/>
      <c r="L516" s="569">
        <v>114.89587176169351</v>
      </c>
      <c r="M516" s="569">
        <v>6</v>
      </c>
      <c r="N516" s="570">
        <v>726.554509526532</v>
      </c>
    </row>
    <row r="517" spans="1:14" ht="14.4" customHeight="1" x14ac:dyDescent="0.3">
      <c r="A517" s="565" t="s">
        <v>436</v>
      </c>
      <c r="B517" s="566" t="s">
        <v>438</v>
      </c>
      <c r="C517" s="567" t="s">
        <v>448</v>
      </c>
      <c r="D517" s="568" t="s">
        <v>449</v>
      </c>
      <c r="E517" s="567" t="s">
        <v>439</v>
      </c>
      <c r="F517" s="568" t="s">
        <v>440</v>
      </c>
      <c r="G517" s="567" t="s">
        <v>587</v>
      </c>
      <c r="H517" s="567">
        <v>905097</v>
      </c>
      <c r="I517" s="567">
        <v>23987</v>
      </c>
      <c r="J517" s="567" t="s">
        <v>1320</v>
      </c>
      <c r="K517" s="567" t="s">
        <v>1207</v>
      </c>
      <c r="L517" s="569">
        <v>218.17798862604266</v>
      </c>
      <c r="M517" s="569">
        <v>6</v>
      </c>
      <c r="N517" s="570">
        <v>1309.067931756256</v>
      </c>
    </row>
    <row r="518" spans="1:14" ht="14.4" customHeight="1" x14ac:dyDescent="0.3">
      <c r="A518" s="565" t="s">
        <v>436</v>
      </c>
      <c r="B518" s="566" t="s">
        <v>438</v>
      </c>
      <c r="C518" s="567" t="s">
        <v>448</v>
      </c>
      <c r="D518" s="568" t="s">
        <v>449</v>
      </c>
      <c r="E518" s="567" t="s">
        <v>439</v>
      </c>
      <c r="F518" s="568" t="s">
        <v>440</v>
      </c>
      <c r="G518" s="567" t="s">
        <v>587</v>
      </c>
      <c r="H518" s="567">
        <v>905098</v>
      </c>
      <c r="I518" s="567">
        <v>23989</v>
      </c>
      <c r="J518" s="567" t="s">
        <v>1321</v>
      </c>
      <c r="K518" s="567" t="s">
        <v>1322</v>
      </c>
      <c r="L518" s="569">
        <v>524.13751257373133</v>
      </c>
      <c r="M518" s="569">
        <v>4</v>
      </c>
      <c r="N518" s="570">
        <v>2096.5500502949253</v>
      </c>
    </row>
    <row r="519" spans="1:14" ht="14.4" customHeight="1" x14ac:dyDescent="0.3">
      <c r="A519" s="565" t="s">
        <v>436</v>
      </c>
      <c r="B519" s="566" t="s">
        <v>438</v>
      </c>
      <c r="C519" s="567" t="s">
        <v>448</v>
      </c>
      <c r="D519" s="568" t="s">
        <v>449</v>
      </c>
      <c r="E519" s="567" t="s">
        <v>439</v>
      </c>
      <c r="F519" s="568" t="s">
        <v>440</v>
      </c>
      <c r="G519" s="567" t="s">
        <v>587</v>
      </c>
      <c r="H519" s="567">
        <v>920064</v>
      </c>
      <c r="I519" s="567">
        <v>0</v>
      </c>
      <c r="J519" s="567" t="s">
        <v>1323</v>
      </c>
      <c r="K519" s="567"/>
      <c r="L519" s="569">
        <v>52.863799999999998</v>
      </c>
      <c r="M519" s="569">
        <v>1</v>
      </c>
      <c r="N519" s="570">
        <v>52.863799999999998</v>
      </c>
    </row>
    <row r="520" spans="1:14" ht="14.4" customHeight="1" x14ac:dyDescent="0.3">
      <c r="A520" s="565" t="s">
        <v>436</v>
      </c>
      <c r="B520" s="566" t="s">
        <v>438</v>
      </c>
      <c r="C520" s="567" t="s">
        <v>448</v>
      </c>
      <c r="D520" s="568" t="s">
        <v>449</v>
      </c>
      <c r="E520" s="567" t="s">
        <v>439</v>
      </c>
      <c r="F520" s="568" t="s">
        <v>440</v>
      </c>
      <c r="G520" s="567" t="s">
        <v>587</v>
      </c>
      <c r="H520" s="567">
        <v>920065</v>
      </c>
      <c r="I520" s="567">
        <v>0</v>
      </c>
      <c r="J520" s="567" t="s">
        <v>1324</v>
      </c>
      <c r="K520" s="567"/>
      <c r="L520" s="569">
        <v>86.377194362730805</v>
      </c>
      <c r="M520" s="569">
        <v>1</v>
      </c>
      <c r="N520" s="570">
        <v>86.377194362730805</v>
      </c>
    </row>
    <row r="521" spans="1:14" ht="14.4" customHeight="1" x14ac:dyDescent="0.3">
      <c r="A521" s="565" t="s">
        <v>436</v>
      </c>
      <c r="B521" s="566" t="s">
        <v>438</v>
      </c>
      <c r="C521" s="567" t="s">
        <v>448</v>
      </c>
      <c r="D521" s="568" t="s">
        <v>449</v>
      </c>
      <c r="E521" s="567" t="s">
        <v>439</v>
      </c>
      <c r="F521" s="568" t="s">
        <v>440</v>
      </c>
      <c r="G521" s="567" t="s">
        <v>587</v>
      </c>
      <c r="H521" s="567">
        <v>920200</v>
      </c>
      <c r="I521" s="567">
        <v>0</v>
      </c>
      <c r="J521" s="567" t="s">
        <v>1325</v>
      </c>
      <c r="K521" s="567"/>
      <c r="L521" s="569">
        <v>264.47700407395496</v>
      </c>
      <c r="M521" s="569">
        <v>2</v>
      </c>
      <c r="N521" s="570">
        <v>528.95400814790992</v>
      </c>
    </row>
    <row r="522" spans="1:14" ht="14.4" customHeight="1" x14ac:dyDescent="0.3">
      <c r="A522" s="565" t="s">
        <v>436</v>
      </c>
      <c r="B522" s="566" t="s">
        <v>438</v>
      </c>
      <c r="C522" s="567" t="s">
        <v>448</v>
      </c>
      <c r="D522" s="568" t="s">
        <v>449</v>
      </c>
      <c r="E522" s="567" t="s">
        <v>439</v>
      </c>
      <c r="F522" s="568" t="s">
        <v>440</v>
      </c>
      <c r="G522" s="567" t="s">
        <v>587</v>
      </c>
      <c r="H522" s="567">
        <v>920282</v>
      </c>
      <c r="I522" s="567">
        <v>0</v>
      </c>
      <c r="J522" s="567" t="s">
        <v>1326</v>
      </c>
      <c r="K522" s="567"/>
      <c r="L522" s="569">
        <v>70.352801290186505</v>
      </c>
      <c r="M522" s="569">
        <v>2</v>
      </c>
      <c r="N522" s="570">
        <v>140.70560258037301</v>
      </c>
    </row>
    <row r="523" spans="1:14" ht="14.4" customHeight="1" x14ac:dyDescent="0.3">
      <c r="A523" s="565" t="s">
        <v>436</v>
      </c>
      <c r="B523" s="566" t="s">
        <v>438</v>
      </c>
      <c r="C523" s="567" t="s">
        <v>448</v>
      </c>
      <c r="D523" s="568" t="s">
        <v>449</v>
      </c>
      <c r="E523" s="567" t="s">
        <v>439</v>
      </c>
      <c r="F523" s="568" t="s">
        <v>440</v>
      </c>
      <c r="G523" s="567" t="s">
        <v>587</v>
      </c>
      <c r="H523" s="567">
        <v>920356</v>
      </c>
      <c r="I523" s="567">
        <v>0</v>
      </c>
      <c r="J523" s="567" t="s">
        <v>1327</v>
      </c>
      <c r="K523" s="567"/>
      <c r="L523" s="569">
        <v>88.621141933388188</v>
      </c>
      <c r="M523" s="569">
        <v>21</v>
      </c>
      <c r="N523" s="570">
        <v>1847.6611797043033</v>
      </c>
    </row>
    <row r="524" spans="1:14" ht="14.4" customHeight="1" x14ac:dyDescent="0.3">
      <c r="A524" s="565" t="s">
        <v>436</v>
      </c>
      <c r="B524" s="566" t="s">
        <v>438</v>
      </c>
      <c r="C524" s="567" t="s">
        <v>448</v>
      </c>
      <c r="D524" s="568" t="s">
        <v>449</v>
      </c>
      <c r="E524" s="567" t="s">
        <v>439</v>
      </c>
      <c r="F524" s="568" t="s">
        <v>440</v>
      </c>
      <c r="G524" s="567" t="s">
        <v>587</v>
      </c>
      <c r="H524" s="567">
        <v>920365</v>
      </c>
      <c r="I524" s="567">
        <v>0</v>
      </c>
      <c r="J524" s="567" t="s">
        <v>1328</v>
      </c>
      <c r="K524" s="567"/>
      <c r="L524" s="569">
        <v>132.480991302257</v>
      </c>
      <c r="M524" s="569">
        <v>2</v>
      </c>
      <c r="N524" s="570">
        <v>264.96198260451399</v>
      </c>
    </row>
    <row r="525" spans="1:14" ht="14.4" customHeight="1" x14ac:dyDescent="0.3">
      <c r="A525" s="565" t="s">
        <v>436</v>
      </c>
      <c r="B525" s="566" t="s">
        <v>438</v>
      </c>
      <c r="C525" s="567" t="s">
        <v>448</v>
      </c>
      <c r="D525" s="568" t="s">
        <v>449</v>
      </c>
      <c r="E525" s="567" t="s">
        <v>439</v>
      </c>
      <c r="F525" s="568" t="s">
        <v>440</v>
      </c>
      <c r="G525" s="567" t="s">
        <v>587</v>
      </c>
      <c r="H525" s="567">
        <v>921064</v>
      </c>
      <c r="I525" s="567">
        <v>0</v>
      </c>
      <c r="J525" s="567" t="s">
        <v>1329</v>
      </c>
      <c r="K525" s="567"/>
      <c r="L525" s="569">
        <v>77.616084502963787</v>
      </c>
      <c r="M525" s="569">
        <v>2</v>
      </c>
      <c r="N525" s="570">
        <v>155.23216900592757</v>
      </c>
    </row>
    <row r="526" spans="1:14" ht="14.4" customHeight="1" x14ac:dyDescent="0.3">
      <c r="A526" s="565" t="s">
        <v>436</v>
      </c>
      <c r="B526" s="566" t="s">
        <v>438</v>
      </c>
      <c r="C526" s="567" t="s">
        <v>448</v>
      </c>
      <c r="D526" s="568" t="s">
        <v>449</v>
      </c>
      <c r="E526" s="567" t="s">
        <v>439</v>
      </c>
      <c r="F526" s="568" t="s">
        <v>440</v>
      </c>
      <c r="G526" s="567" t="s">
        <v>587</v>
      </c>
      <c r="H526" s="567">
        <v>921083</v>
      </c>
      <c r="I526" s="567">
        <v>0</v>
      </c>
      <c r="J526" s="567" t="s">
        <v>1330</v>
      </c>
      <c r="K526" s="567"/>
      <c r="L526" s="569">
        <v>550.22185500000001</v>
      </c>
      <c r="M526" s="569">
        <v>1</v>
      </c>
      <c r="N526" s="570">
        <v>550.22185500000001</v>
      </c>
    </row>
    <row r="527" spans="1:14" ht="14.4" customHeight="1" x14ac:dyDescent="0.3">
      <c r="A527" s="565" t="s">
        <v>436</v>
      </c>
      <c r="B527" s="566" t="s">
        <v>438</v>
      </c>
      <c r="C527" s="567" t="s">
        <v>448</v>
      </c>
      <c r="D527" s="568" t="s">
        <v>449</v>
      </c>
      <c r="E527" s="567" t="s">
        <v>439</v>
      </c>
      <c r="F527" s="568" t="s">
        <v>440</v>
      </c>
      <c r="G527" s="567" t="s">
        <v>587</v>
      </c>
      <c r="H527" s="567">
        <v>921092</v>
      </c>
      <c r="I527" s="567">
        <v>0</v>
      </c>
      <c r="J527" s="567" t="s">
        <v>1331</v>
      </c>
      <c r="K527" s="567"/>
      <c r="L527" s="569">
        <v>315.81791239392902</v>
      </c>
      <c r="M527" s="569">
        <v>1</v>
      </c>
      <c r="N527" s="570">
        <v>315.81791239392902</v>
      </c>
    </row>
    <row r="528" spans="1:14" ht="14.4" customHeight="1" x14ac:dyDescent="0.3">
      <c r="A528" s="565" t="s">
        <v>436</v>
      </c>
      <c r="B528" s="566" t="s">
        <v>438</v>
      </c>
      <c r="C528" s="567" t="s">
        <v>448</v>
      </c>
      <c r="D528" s="568" t="s">
        <v>449</v>
      </c>
      <c r="E528" s="567" t="s">
        <v>439</v>
      </c>
      <c r="F528" s="568" t="s">
        <v>440</v>
      </c>
      <c r="G528" s="567" t="s">
        <v>587</v>
      </c>
      <c r="H528" s="567">
        <v>921142</v>
      </c>
      <c r="I528" s="567">
        <v>0</v>
      </c>
      <c r="J528" s="567" t="s">
        <v>1332</v>
      </c>
      <c r="K528" s="567"/>
      <c r="L528" s="569">
        <v>141.806028774109</v>
      </c>
      <c r="M528" s="569">
        <v>1</v>
      </c>
      <c r="N528" s="570">
        <v>141.806028774109</v>
      </c>
    </row>
    <row r="529" spans="1:14" ht="14.4" customHeight="1" x14ac:dyDescent="0.3">
      <c r="A529" s="565" t="s">
        <v>436</v>
      </c>
      <c r="B529" s="566" t="s">
        <v>438</v>
      </c>
      <c r="C529" s="567" t="s">
        <v>448</v>
      </c>
      <c r="D529" s="568" t="s">
        <v>449</v>
      </c>
      <c r="E529" s="567" t="s">
        <v>439</v>
      </c>
      <c r="F529" s="568" t="s">
        <v>440</v>
      </c>
      <c r="G529" s="567" t="s">
        <v>587</v>
      </c>
      <c r="H529" s="567">
        <v>921184</v>
      </c>
      <c r="I529" s="567">
        <v>0</v>
      </c>
      <c r="J529" s="567" t="s">
        <v>1333</v>
      </c>
      <c r="K529" s="567"/>
      <c r="L529" s="569">
        <v>295.02669956942498</v>
      </c>
      <c r="M529" s="569">
        <v>2</v>
      </c>
      <c r="N529" s="570">
        <v>590.05339913884995</v>
      </c>
    </row>
    <row r="530" spans="1:14" ht="14.4" customHeight="1" x14ac:dyDescent="0.3">
      <c r="A530" s="565" t="s">
        <v>436</v>
      </c>
      <c r="B530" s="566" t="s">
        <v>438</v>
      </c>
      <c r="C530" s="567" t="s">
        <v>448</v>
      </c>
      <c r="D530" s="568" t="s">
        <v>449</v>
      </c>
      <c r="E530" s="567" t="s">
        <v>439</v>
      </c>
      <c r="F530" s="568" t="s">
        <v>440</v>
      </c>
      <c r="G530" s="567" t="s">
        <v>587</v>
      </c>
      <c r="H530" s="567">
        <v>921251</v>
      </c>
      <c r="I530" s="567">
        <v>0</v>
      </c>
      <c r="J530" s="567" t="s">
        <v>1334</v>
      </c>
      <c r="K530" s="567"/>
      <c r="L530" s="569">
        <v>57.713967436914103</v>
      </c>
      <c r="M530" s="569">
        <v>2</v>
      </c>
      <c r="N530" s="570">
        <v>115.42793487382821</v>
      </c>
    </row>
    <row r="531" spans="1:14" ht="14.4" customHeight="1" x14ac:dyDescent="0.3">
      <c r="A531" s="565" t="s">
        <v>436</v>
      </c>
      <c r="B531" s="566" t="s">
        <v>438</v>
      </c>
      <c r="C531" s="567" t="s">
        <v>448</v>
      </c>
      <c r="D531" s="568" t="s">
        <v>449</v>
      </c>
      <c r="E531" s="567" t="s">
        <v>439</v>
      </c>
      <c r="F531" s="568" t="s">
        <v>440</v>
      </c>
      <c r="G531" s="567" t="s">
        <v>587</v>
      </c>
      <c r="H531" s="567">
        <v>921326</v>
      </c>
      <c r="I531" s="567">
        <v>0</v>
      </c>
      <c r="J531" s="567" t="s">
        <v>1335</v>
      </c>
      <c r="K531" s="567"/>
      <c r="L531" s="569">
        <v>158.86133692465401</v>
      </c>
      <c r="M531" s="569">
        <v>1</v>
      </c>
      <c r="N531" s="570">
        <v>158.86133692465401</v>
      </c>
    </row>
    <row r="532" spans="1:14" ht="14.4" customHeight="1" x14ac:dyDescent="0.3">
      <c r="A532" s="565" t="s">
        <v>436</v>
      </c>
      <c r="B532" s="566" t="s">
        <v>438</v>
      </c>
      <c r="C532" s="567" t="s">
        <v>448</v>
      </c>
      <c r="D532" s="568" t="s">
        <v>449</v>
      </c>
      <c r="E532" s="567" t="s">
        <v>439</v>
      </c>
      <c r="F532" s="568" t="s">
        <v>440</v>
      </c>
      <c r="G532" s="567" t="s">
        <v>587</v>
      </c>
      <c r="H532" s="567">
        <v>921394</v>
      </c>
      <c r="I532" s="567">
        <v>0</v>
      </c>
      <c r="J532" s="567" t="s">
        <v>1336</v>
      </c>
      <c r="K532" s="567"/>
      <c r="L532" s="569">
        <v>574.81350340754739</v>
      </c>
      <c r="M532" s="569">
        <v>14</v>
      </c>
      <c r="N532" s="570">
        <v>8047.389047705663</v>
      </c>
    </row>
    <row r="533" spans="1:14" ht="14.4" customHeight="1" x14ac:dyDescent="0.3">
      <c r="A533" s="565" t="s">
        <v>436</v>
      </c>
      <c r="B533" s="566" t="s">
        <v>438</v>
      </c>
      <c r="C533" s="567" t="s">
        <v>448</v>
      </c>
      <c r="D533" s="568" t="s">
        <v>449</v>
      </c>
      <c r="E533" s="567" t="s">
        <v>439</v>
      </c>
      <c r="F533" s="568" t="s">
        <v>440</v>
      </c>
      <c r="G533" s="567" t="s">
        <v>587</v>
      </c>
      <c r="H533" s="567">
        <v>921410</v>
      </c>
      <c r="I533" s="567">
        <v>0</v>
      </c>
      <c r="J533" s="567" t="s">
        <v>1337</v>
      </c>
      <c r="K533" s="567"/>
      <c r="L533" s="569">
        <v>261.642204897108</v>
      </c>
      <c r="M533" s="569">
        <v>1</v>
      </c>
      <c r="N533" s="570">
        <v>261.642204897108</v>
      </c>
    </row>
    <row r="534" spans="1:14" ht="14.4" customHeight="1" x14ac:dyDescent="0.3">
      <c r="A534" s="565" t="s">
        <v>436</v>
      </c>
      <c r="B534" s="566" t="s">
        <v>438</v>
      </c>
      <c r="C534" s="567" t="s">
        <v>448</v>
      </c>
      <c r="D534" s="568" t="s">
        <v>449</v>
      </c>
      <c r="E534" s="567" t="s">
        <v>439</v>
      </c>
      <c r="F534" s="568" t="s">
        <v>440</v>
      </c>
      <c r="G534" s="567" t="s">
        <v>587</v>
      </c>
      <c r="H534" s="567">
        <v>921417</v>
      </c>
      <c r="I534" s="567">
        <v>0</v>
      </c>
      <c r="J534" s="567" t="s">
        <v>1338</v>
      </c>
      <c r="K534" s="567"/>
      <c r="L534" s="569">
        <v>1036.18983066742</v>
      </c>
      <c r="M534" s="569">
        <v>1</v>
      </c>
      <c r="N534" s="570">
        <v>1036.18983066742</v>
      </c>
    </row>
    <row r="535" spans="1:14" ht="14.4" customHeight="1" x14ac:dyDescent="0.3">
      <c r="A535" s="565" t="s">
        <v>436</v>
      </c>
      <c r="B535" s="566" t="s">
        <v>438</v>
      </c>
      <c r="C535" s="567" t="s">
        <v>448</v>
      </c>
      <c r="D535" s="568" t="s">
        <v>449</v>
      </c>
      <c r="E535" s="567" t="s">
        <v>439</v>
      </c>
      <c r="F535" s="568" t="s">
        <v>440</v>
      </c>
      <c r="G535" s="567" t="s">
        <v>587</v>
      </c>
      <c r="H535" s="567">
        <v>921483</v>
      </c>
      <c r="I535" s="567">
        <v>0</v>
      </c>
      <c r="J535" s="567" t="s">
        <v>1339</v>
      </c>
      <c r="K535" s="567"/>
      <c r="L535" s="569">
        <v>392.684551023594</v>
      </c>
      <c r="M535" s="569">
        <v>1</v>
      </c>
      <c r="N535" s="570">
        <v>392.684551023594</v>
      </c>
    </row>
    <row r="536" spans="1:14" ht="14.4" customHeight="1" x14ac:dyDescent="0.3">
      <c r="A536" s="565" t="s">
        <v>436</v>
      </c>
      <c r="B536" s="566" t="s">
        <v>438</v>
      </c>
      <c r="C536" s="567" t="s">
        <v>448</v>
      </c>
      <c r="D536" s="568" t="s">
        <v>449</v>
      </c>
      <c r="E536" s="567" t="s">
        <v>439</v>
      </c>
      <c r="F536" s="568" t="s">
        <v>440</v>
      </c>
      <c r="G536" s="567" t="s">
        <v>587</v>
      </c>
      <c r="H536" s="567">
        <v>921533</v>
      </c>
      <c r="I536" s="567">
        <v>0</v>
      </c>
      <c r="J536" s="567" t="s">
        <v>1340</v>
      </c>
      <c r="K536" s="567"/>
      <c r="L536" s="569">
        <v>290.98786246975902</v>
      </c>
      <c r="M536" s="569">
        <v>1</v>
      </c>
      <c r="N536" s="570">
        <v>290.98786246975902</v>
      </c>
    </row>
    <row r="537" spans="1:14" ht="14.4" customHeight="1" x14ac:dyDescent="0.3">
      <c r="A537" s="565" t="s">
        <v>436</v>
      </c>
      <c r="B537" s="566" t="s">
        <v>438</v>
      </c>
      <c r="C537" s="567" t="s">
        <v>448</v>
      </c>
      <c r="D537" s="568" t="s">
        <v>449</v>
      </c>
      <c r="E537" s="567" t="s">
        <v>439</v>
      </c>
      <c r="F537" s="568" t="s">
        <v>440</v>
      </c>
      <c r="G537" s="567" t="s">
        <v>587</v>
      </c>
      <c r="H537" s="567">
        <v>930035</v>
      </c>
      <c r="I537" s="567">
        <v>0</v>
      </c>
      <c r="J537" s="567" t="s">
        <v>1341</v>
      </c>
      <c r="K537" s="567"/>
      <c r="L537" s="569">
        <v>50.581009209032601</v>
      </c>
      <c r="M537" s="569">
        <v>1</v>
      </c>
      <c r="N537" s="570">
        <v>50.581009209032601</v>
      </c>
    </row>
    <row r="538" spans="1:14" ht="14.4" customHeight="1" x14ac:dyDescent="0.3">
      <c r="A538" s="565" t="s">
        <v>436</v>
      </c>
      <c r="B538" s="566" t="s">
        <v>438</v>
      </c>
      <c r="C538" s="567" t="s">
        <v>448</v>
      </c>
      <c r="D538" s="568" t="s">
        <v>449</v>
      </c>
      <c r="E538" s="567" t="s">
        <v>439</v>
      </c>
      <c r="F538" s="568" t="s">
        <v>440</v>
      </c>
      <c r="G538" s="567" t="s">
        <v>587</v>
      </c>
      <c r="H538" s="567">
        <v>930065</v>
      </c>
      <c r="I538" s="567">
        <v>0</v>
      </c>
      <c r="J538" s="567" t="s">
        <v>1342</v>
      </c>
      <c r="K538" s="567"/>
      <c r="L538" s="569">
        <v>185.56150913555521</v>
      </c>
      <c r="M538" s="569">
        <v>14</v>
      </c>
      <c r="N538" s="570">
        <v>2597.864875628014</v>
      </c>
    </row>
    <row r="539" spans="1:14" ht="14.4" customHeight="1" x14ac:dyDescent="0.3">
      <c r="A539" s="565" t="s">
        <v>436</v>
      </c>
      <c r="B539" s="566" t="s">
        <v>438</v>
      </c>
      <c r="C539" s="567" t="s">
        <v>448</v>
      </c>
      <c r="D539" s="568" t="s">
        <v>449</v>
      </c>
      <c r="E539" s="567" t="s">
        <v>439</v>
      </c>
      <c r="F539" s="568" t="s">
        <v>440</v>
      </c>
      <c r="G539" s="567" t="s">
        <v>587</v>
      </c>
      <c r="H539" s="567">
        <v>930127</v>
      </c>
      <c r="I539" s="567">
        <v>0</v>
      </c>
      <c r="J539" s="567" t="s">
        <v>1343</v>
      </c>
      <c r="K539" s="567"/>
      <c r="L539" s="569">
        <v>255.1734420355001</v>
      </c>
      <c r="M539" s="569">
        <v>19</v>
      </c>
      <c r="N539" s="570">
        <v>4951.6691434484073</v>
      </c>
    </row>
    <row r="540" spans="1:14" ht="14.4" customHeight="1" x14ac:dyDescent="0.3">
      <c r="A540" s="565" t="s">
        <v>436</v>
      </c>
      <c r="B540" s="566" t="s">
        <v>438</v>
      </c>
      <c r="C540" s="567" t="s">
        <v>448</v>
      </c>
      <c r="D540" s="568" t="s">
        <v>449</v>
      </c>
      <c r="E540" s="567" t="s">
        <v>439</v>
      </c>
      <c r="F540" s="568" t="s">
        <v>440</v>
      </c>
      <c r="G540" s="567" t="s">
        <v>587</v>
      </c>
      <c r="H540" s="567">
        <v>930224</v>
      </c>
      <c r="I540" s="567">
        <v>0</v>
      </c>
      <c r="J540" s="567" t="s">
        <v>1344</v>
      </c>
      <c r="K540" s="567" t="s">
        <v>1345</v>
      </c>
      <c r="L540" s="569">
        <v>85.873651517503902</v>
      </c>
      <c r="M540" s="569">
        <v>1</v>
      </c>
      <c r="N540" s="570">
        <v>85.873651517503902</v>
      </c>
    </row>
    <row r="541" spans="1:14" ht="14.4" customHeight="1" x14ac:dyDescent="0.3">
      <c r="A541" s="565" t="s">
        <v>436</v>
      </c>
      <c r="B541" s="566" t="s">
        <v>438</v>
      </c>
      <c r="C541" s="567" t="s">
        <v>448</v>
      </c>
      <c r="D541" s="568" t="s">
        <v>449</v>
      </c>
      <c r="E541" s="567" t="s">
        <v>439</v>
      </c>
      <c r="F541" s="568" t="s">
        <v>440</v>
      </c>
      <c r="G541" s="567" t="s">
        <v>587</v>
      </c>
      <c r="H541" s="567">
        <v>930247</v>
      </c>
      <c r="I541" s="567">
        <v>0</v>
      </c>
      <c r="J541" s="567" t="s">
        <v>1346</v>
      </c>
      <c r="K541" s="567"/>
      <c r="L541" s="569">
        <v>152.97783661499827</v>
      </c>
      <c r="M541" s="569">
        <v>11</v>
      </c>
      <c r="N541" s="570">
        <v>1695.834651595283</v>
      </c>
    </row>
    <row r="542" spans="1:14" ht="14.4" customHeight="1" x14ac:dyDescent="0.3">
      <c r="A542" s="565" t="s">
        <v>436</v>
      </c>
      <c r="B542" s="566" t="s">
        <v>438</v>
      </c>
      <c r="C542" s="567" t="s">
        <v>448</v>
      </c>
      <c r="D542" s="568" t="s">
        <v>449</v>
      </c>
      <c r="E542" s="567" t="s">
        <v>439</v>
      </c>
      <c r="F542" s="568" t="s">
        <v>440</v>
      </c>
      <c r="G542" s="567" t="s">
        <v>587</v>
      </c>
      <c r="H542" s="567">
        <v>930248</v>
      </c>
      <c r="I542" s="567">
        <v>0</v>
      </c>
      <c r="J542" s="567" t="s">
        <v>1347</v>
      </c>
      <c r="K542" s="567"/>
      <c r="L542" s="569">
        <v>334.39054397187112</v>
      </c>
      <c r="M542" s="569">
        <v>12</v>
      </c>
      <c r="N542" s="570">
        <v>4012.6882640895988</v>
      </c>
    </row>
    <row r="543" spans="1:14" ht="14.4" customHeight="1" x14ac:dyDescent="0.3">
      <c r="A543" s="565" t="s">
        <v>436</v>
      </c>
      <c r="B543" s="566" t="s">
        <v>438</v>
      </c>
      <c r="C543" s="567" t="s">
        <v>448</v>
      </c>
      <c r="D543" s="568" t="s">
        <v>449</v>
      </c>
      <c r="E543" s="567" t="s">
        <v>439</v>
      </c>
      <c r="F543" s="568" t="s">
        <v>440</v>
      </c>
      <c r="G543" s="567" t="s">
        <v>587</v>
      </c>
      <c r="H543" s="567">
        <v>930256</v>
      </c>
      <c r="I543" s="567">
        <v>0</v>
      </c>
      <c r="J543" s="567" t="s">
        <v>1348</v>
      </c>
      <c r="K543" s="567"/>
      <c r="L543" s="569">
        <v>235.02017308666728</v>
      </c>
      <c r="M543" s="569">
        <v>18</v>
      </c>
      <c r="N543" s="570">
        <v>4170.8653806926059</v>
      </c>
    </row>
    <row r="544" spans="1:14" ht="14.4" customHeight="1" x14ac:dyDescent="0.3">
      <c r="A544" s="565" t="s">
        <v>436</v>
      </c>
      <c r="B544" s="566" t="s">
        <v>438</v>
      </c>
      <c r="C544" s="567" t="s">
        <v>448</v>
      </c>
      <c r="D544" s="568" t="s">
        <v>449</v>
      </c>
      <c r="E544" s="567" t="s">
        <v>439</v>
      </c>
      <c r="F544" s="568" t="s">
        <v>440</v>
      </c>
      <c r="G544" s="567" t="s">
        <v>587</v>
      </c>
      <c r="H544" s="567">
        <v>930258</v>
      </c>
      <c r="I544" s="567">
        <v>0</v>
      </c>
      <c r="J544" s="567" t="s">
        <v>1349</v>
      </c>
      <c r="K544" s="567"/>
      <c r="L544" s="569">
        <v>260.90187794628804</v>
      </c>
      <c r="M544" s="569">
        <v>7</v>
      </c>
      <c r="N544" s="570">
        <v>1826.3131456240162</v>
      </c>
    </row>
    <row r="545" spans="1:14" ht="14.4" customHeight="1" x14ac:dyDescent="0.3">
      <c r="A545" s="565" t="s">
        <v>436</v>
      </c>
      <c r="B545" s="566" t="s">
        <v>438</v>
      </c>
      <c r="C545" s="567" t="s">
        <v>448</v>
      </c>
      <c r="D545" s="568" t="s">
        <v>449</v>
      </c>
      <c r="E545" s="567" t="s">
        <v>439</v>
      </c>
      <c r="F545" s="568" t="s">
        <v>440</v>
      </c>
      <c r="G545" s="567" t="s">
        <v>587</v>
      </c>
      <c r="H545" s="567">
        <v>930424</v>
      </c>
      <c r="I545" s="567">
        <v>0</v>
      </c>
      <c r="J545" s="567" t="s">
        <v>1350</v>
      </c>
      <c r="K545" s="567"/>
      <c r="L545" s="569">
        <v>409.87707250540115</v>
      </c>
      <c r="M545" s="569">
        <v>5</v>
      </c>
      <c r="N545" s="570">
        <v>2049.3853625270058</v>
      </c>
    </row>
    <row r="546" spans="1:14" ht="14.4" customHeight="1" x14ac:dyDescent="0.3">
      <c r="A546" s="565" t="s">
        <v>436</v>
      </c>
      <c r="B546" s="566" t="s">
        <v>438</v>
      </c>
      <c r="C546" s="567" t="s">
        <v>448</v>
      </c>
      <c r="D546" s="568" t="s">
        <v>449</v>
      </c>
      <c r="E546" s="567" t="s">
        <v>439</v>
      </c>
      <c r="F546" s="568" t="s">
        <v>440</v>
      </c>
      <c r="G546" s="567" t="s">
        <v>587</v>
      </c>
      <c r="H546" s="567">
        <v>930432</v>
      </c>
      <c r="I546" s="567">
        <v>0</v>
      </c>
      <c r="J546" s="567" t="s">
        <v>1351</v>
      </c>
      <c r="K546" s="567"/>
      <c r="L546" s="569">
        <v>46.92</v>
      </c>
      <c r="M546" s="569">
        <v>1</v>
      </c>
      <c r="N546" s="570">
        <v>46.92</v>
      </c>
    </row>
    <row r="547" spans="1:14" ht="14.4" customHeight="1" x14ac:dyDescent="0.3">
      <c r="A547" s="565" t="s">
        <v>436</v>
      </c>
      <c r="B547" s="566" t="s">
        <v>438</v>
      </c>
      <c r="C547" s="567" t="s">
        <v>448</v>
      </c>
      <c r="D547" s="568" t="s">
        <v>449</v>
      </c>
      <c r="E547" s="567" t="s">
        <v>439</v>
      </c>
      <c r="F547" s="568" t="s">
        <v>440</v>
      </c>
      <c r="G547" s="567" t="s">
        <v>587</v>
      </c>
      <c r="H547" s="567">
        <v>988011</v>
      </c>
      <c r="I547" s="567">
        <v>0</v>
      </c>
      <c r="J547" s="567" t="s">
        <v>1352</v>
      </c>
      <c r="K547" s="567"/>
      <c r="L547" s="569">
        <v>114.71</v>
      </c>
      <c r="M547" s="569">
        <v>2</v>
      </c>
      <c r="N547" s="570">
        <v>229.42</v>
      </c>
    </row>
    <row r="548" spans="1:14" ht="14.4" customHeight="1" x14ac:dyDescent="0.3">
      <c r="A548" s="565" t="s">
        <v>436</v>
      </c>
      <c r="B548" s="566" t="s">
        <v>438</v>
      </c>
      <c r="C548" s="567" t="s">
        <v>448</v>
      </c>
      <c r="D548" s="568" t="s">
        <v>449</v>
      </c>
      <c r="E548" s="567" t="s">
        <v>439</v>
      </c>
      <c r="F548" s="568" t="s">
        <v>440</v>
      </c>
      <c r="G548" s="567" t="s">
        <v>587</v>
      </c>
      <c r="H548" s="567">
        <v>988179</v>
      </c>
      <c r="I548" s="567">
        <v>0</v>
      </c>
      <c r="J548" s="567" t="s">
        <v>1353</v>
      </c>
      <c r="K548" s="567"/>
      <c r="L548" s="569">
        <v>84.53</v>
      </c>
      <c r="M548" s="569">
        <v>2</v>
      </c>
      <c r="N548" s="570">
        <v>169.06</v>
      </c>
    </row>
    <row r="549" spans="1:14" ht="14.4" customHeight="1" x14ac:dyDescent="0.3">
      <c r="A549" s="565" t="s">
        <v>436</v>
      </c>
      <c r="B549" s="566" t="s">
        <v>438</v>
      </c>
      <c r="C549" s="567" t="s">
        <v>448</v>
      </c>
      <c r="D549" s="568" t="s">
        <v>449</v>
      </c>
      <c r="E549" s="567" t="s">
        <v>439</v>
      </c>
      <c r="F549" s="568" t="s">
        <v>440</v>
      </c>
      <c r="G549" s="567" t="s">
        <v>587</v>
      </c>
      <c r="H549" s="567">
        <v>988229</v>
      </c>
      <c r="I549" s="567">
        <v>0</v>
      </c>
      <c r="J549" s="567" t="s">
        <v>1354</v>
      </c>
      <c r="K549" s="567"/>
      <c r="L549" s="569">
        <v>82.579826173935245</v>
      </c>
      <c r="M549" s="569">
        <v>2</v>
      </c>
      <c r="N549" s="570">
        <v>165.15965234787049</v>
      </c>
    </row>
    <row r="550" spans="1:14" ht="14.4" customHeight="1" x14ac:dyDescent="0.3">
      <c r="A550" s="565" t="s">
        <v>436</v>
      </c>
      <c r="B550" s="566" t="s">
        <v>438</v>
      </c>
      <c r="C550" s="567" t="s">
        <v>448</v>
      </c>
      <c r="D550" s="568" t="s">
        <v>449</v>
      </c>
      <c r="E550" s="567" t="s">
        <v>439</v>
      </c>
      <c r="F550" s="568" t="s">
        <v>440</v>
      </c>
      <c r="G550" s="567" t="s">
        <v>587</v>
      </c>
      <c r="H550" s="567">
        <v>112754</v>
      </c>
      <c r="I550" s="567">
        <v>12754</v>
      </c>
      <c r="J550" s="567" t="s">
        <v>1355</v>
      </c>
      <c r="K550" s="567" t="s">
        <v>1356</v>
      </c>
      <c r="L550" s="569">
        <v>43.67</v>
      </c>
      <c r="M550" s="569">
        <v>3</v>
      </c>
      <c r="N550" s="570">
        <v>131.01</v>
      </c>
    </row>
    <row r="551" spans="1:14" ht="14.4" customHeight="1" x14ac:dyDescent="0.3">
      <c r="A551" s="565" t="s">
        <v>436</v>
      </c>
      <c r="B551" s="566" t="s">
        <v>438</v>
      </c>
      <c r="C551" s="567" t="s">
        <v>448</v>
      </c>
      <c r="D551" s="568" t="s">
        <v>449</v>
      </c>
      <c r="E551" s="567" t="s">
        <v>439</v>
      </c>
      <c r="F551" s="568" t="s">
        <v>440</v>
      </c>
      <c r="G551" s="567" t="s">
        <v>587</v>
      </c>
      <c r="H551" s="567">
        <v>159698</v>
      </c>
      <c r="I551" s="567">
        <v>59698</v>
      </c>
      <c r="J551" s="567" t="s">
        <v>1357</v>
      </c>
      <c r="K551" s="567" t="s">
        <v>1358</v>
      </c>
      <c r="L551" s="569">
        <v>58.63</v>
      </c>
      <c r="M551" s="569">
        <v>1</v>
      </c>
      <c r="N551" s="570">
        <v>58.63</v>
      </c>
    </row>
    <row r="552" spans="1:14" ht="14.4" customHeight="1" x14ac:dyDescent="0.3">
      <c r="A552" s="565" t="s">
        <v>436</v>
      </c>
      <c r="B552" s="566" t="s">
        <v>438</v>
      </c>
      <c r="C552" s="567" t="s">
        <v>448</v>
      </c>
      <c r="D552" s="568" t="s">
        <v>449</v>
      </c>
      <c r="E552" s="567" t="s">
        <v>439</v>
      </c>
      <c r="F552" s="568" t="s">
        <v>440</v>
      </c>
      <c r="G552" s="567" t="s">
        <v>587</v>
      </c>
      <c r="H552" s="567">
        <v>393998</v>
      </c>
      <c r="I552" s="567">
        <v>1001</v>
      </c>
      <c r="J552" s="567" t="s">
        <v>1359</v>
      </c>
      <c r="K552" s="567"/>
      <c r="L552" s="569">
        <v>60.395049248440202</v>
      </c>
      <c r="M552" s="569">
        <v>1</v>
      </c>
      <c r="N552" s="570">
        <v>60.395049248440202</v>
      </c>
    </row>
    <row r="553" spans="1:14" ht="14.4" customHeight="1" x14ac:dyDescent="0.3">
      <c r="A553" s="565" t="s">
        <v>436</v>
      </c>
      <c r="B553" s="566" t="s">
        <v>438</v>
      </c>
      <c r="C553" s="567" t="s">
        <v>448</v>
      </c>
      <c r="D553" s="568" t="s">
        <v>449</v>
      </c>
      <c r="E553" s="567" t="s">
        <v>439</v>
      </c>
      <c r="F553" s="568" t="s">
        <v>440</v>
      </c>
      <c r="G553" s="567" t="s">
        <v>1360</v>
      </c>
      <c r="H553" s="567">
        <v>26794</v>
      </c>
      <c r="I553" s="567">
        <v>26794</v>
      </c>
      <c r="J553" s="567" t="s">
        <v>1361</v>
      </c>
      <c r="K553" s="567" t="s">
        <v>1362</v>
      </c>
      <c r="L553" s="569">
        <v>880.42</v>
      </c>
      <c r="M553" s="569">
        <v>1</v>
      </c>
      <c r="N553" s="570">
        <v>880.42</v>
      </c>
    </row>
    <row r="554" spans="1:14" ht="14.4" customHeight="1" x14ac:dyDescent="0.3">
      <c r="A554" s="565" t="s">
        <v>436</v>
      </c>
      <c r="B554" s="566" t="s">
        <v>438</v>
      </c>
      <c r="C554" s="567" t="s">
        <v>448</v>
      </c>
      <c r="D554" s="568" t="s">
        <v>449</v>
      </c>
      <c r="E554" s="567" t="s">
        <v>439</v>
      </c>
      <c r="F554" s="568" t="s">
        <v>440</v>
      </c>
      <c r="G554" s="567" t="s">
        <v>1360</v>
      </c>
      <c r="H554" s="567">
        <v>56972</v>
      </c>
      <c r="I554" s="567">
        <v>56972</v>
      </c>
      <c r="J554" s="567" t="s">
        <v>1363</v>
      </c>
      <c r="K554" s="567" t="s">
        <v>1364</v>
      </c>
      <c r="L554" s="569">
        <v>74.941083408155762</v>
      </c>
      <c r="M554" s="569">
        <v>24</v>
      </c>
      <c r="N554" s="570">
        <v>1783.338973456114</v>
      </c>
    </row>
    <row r="555" spans="1:14" ht="14.4" customHeight="1" x14ac:dyDescent="0.3">
      <c r="A555" s="565" t="s">
        <v>436</v>
      </c>
      <c r="B555" s="566" t="s">
        <v>438</v>
      </c>
      <c r="C555" s="567" t="s">
        <v>448</v>
      </c>
      <c r="D555" s="568" t="s">
        <v>449</v>
      </c>
      <c r="E555" s="567" t="s">
        <v>439</v>
      </c>
      <c r="F555" s="568" t="s">
        <v>440</v>
      </c>
      <c r="G555" s="567" t="s">
        <v>1360</v>
      </c>
      <c r="H555" s="567">
        <v>56976</v>
      </c>
      <c r="I555" s="567">
        <v>56976</v>
      </c>
      <c r="J555" s="567" t="s">
        <v>1365</v>
      </c>
      <c r="K555" s="567" t="s">
        <v>1366</v>
      </c>
      <c r="L555" s="569">
        <v>83.388024055684838</v>
      </c>
      <c r="M555" s="569">
        <v>23</v>
      </c>
      <c r="N555" s="570">
        <v>1917.7815605318142</v>
      </c>
    </row>
    <row r="556" spans="1:14" ht="14.4" customHeight="1" x14ac:dyDescent="0.3">
      <c r="A556" s="565" t="s">
        <v>436</v>
      </c>
      <c r="B556" s="566" t="s">
        <v>438</v>
      </c>
      <c r="C556" s="567" t="s">
        <v>448</v>
      </c>
      <c r="D556" s="568" t="s">
        <v>449</v>
      </c>
      <c r="E556" s="567" t="s">
        <v>439</v>
      </c>
      <c r="F556" s="568" t="s">
        <v>440</v>
      </c>
      <c r="G556" s="567" t="s">
        <v>1360</v>
      </c>
      <c r="H556" s="567">
        <v>104062</v>
      </c>
      <c r="I556" s="567">
        <v>4062</v>
      </c>
      <c r="J556" s="567" t="s">
        <v>1367</v>
      </c>
      <c r="K556" s="567" t="s">
        <v>1174</v>
      </c>
      <c r="L556" s="569">
        <v>150.78637556716799</v>
      </c>
      <c r="M556" s="569">
        <v>3</v>
      </c>
      <c r="N556" s="570">
        <v>452.35912670150401</v>
      </c>
    </row>
    <row r="557" spans="1:14" ht="14.4" customHeight="1" x14ac:dyDescent="0.3">
      <c r="A557" s="565" t="s">
        <v>436</v>
      </c>
      <c r="B557" s="566" t="s">
        <v>438</v>
      </c>
      <c r="C557" s="567" t="s">
        <v>448</v>
      </c>
      <c r="D557" s="568" t="s">
        <v>449</v>
      </c>
      <c r="E557" s="567" t="s">
        <v>439</v>
      </c>
      <c r="F557" s="568" t="s">
        <v>440</v>
      </c>
      <c r="G557" s="567" t="s">
        <v>1360</v>
      </c>
      <c r="H557" s="567">
        <v>105496</v>
      </c>
      <c r="I557" s="567">
        <v>5496</v>
      </c>
      <c r="J557" s="567" t="s">
        <v>1368</v>
      </c>
      <c r="K557" s="567" t="s">
        <v>1369</v>
      </c>
      <c r="L557" s="569">
        <v>273.33236527719339</v>
      </c>
      <c r="M557" s="569">
        <v>8</v>
      </c>
      <c r="N557" s="570">
        <v>2186.6589222175471</v>
      </c>
    </row>
    <row r="558" spans="1:14" ht="14.4" customHeight="1" x14ac:dyDescent="0.3">
      <c r="A558" s="565" t="s">
        <v>436</v>
      </c>
      <c r="B558" s="566" t="s">
        <v>438</v>
      </c>
      <c r="C558" s="567" t="s">
        <v>448</v>
      </c>
      <c r="D558" s="568" t="s">
        <v>449</v>
      </c>
      <c r="E558" s="567" t="s">
        <v>439</v>
      </c>
      <c r="F558" s="568" t="s">
        <v>440</v>
      </c>
      <c r="G558" s="567" t="s">
        <v>1360</v>
      </c>
      <c r="H558" s="567">
        <v>110252</v>
      </c>
      <c r="I558" s="567">
        <v>10252</v>
      </c>
      <c r="J558" s="567" t="s">
        <v>1370</v>
      </c>
      <c r="K558" s="567" t="s">
        <v>1371</v>
      </c>
      <c r="L558" s="569">
        <v>95.111428571428547</v>
      </c>
      <c r="M558" s="569">
        <v>9</v>
      </c>
      <c r="N558" s="570">
        <v>855.11999999999978</v>
      </c>
    </row>
    <row r="559" spans="1:14" ht="14.4" customHeight="1" x14ac:dyDescent="0.3">
      <c r="A559" s="565" t="s">
        <v>436</v>
      </c>
      <c r="B559" s="566" t="s">
        <v>438</v>
      </c>
      <c r="C559" s="567" t="s">
        <v>448</v>
      </c>
      <c r="D559" s="568" t="s">
        <v>449</v>
      </c>
      <c r="E559" s="567" t="s">
        <v>439</v>
      </c>
      <c r="F559" s="568" t="s">
        <v>440</v>
      </c>
      <c r="G559" s="567" t="s">
        <v>1360</v>
      </c>
      <c r="H559" s="567">
        <v>112892</v>
      </c>
      <c r="I559" s="567">
        <v>12892</v>
      </c>
      <c r="J559" s="567" t="s">
        <v>1372</v>
      </c>
      <c r="K559" s="567" t="s">
        <v>1373</v>
      </c>
      <c r="L559" s="569">
        <v>129.76985117275325</v>
      </c>
      <c r="M559" s="569">
        <v>7</v>
      </c>
      <c r="N559" s="570">
        <v>908.95821407303902</v>
      </c>
    </row>
    <row r="560" spans="1:14" ht="14.4" customHeight="1" x14ac:dyDescent="0.3">
      <c r="A560" s="565" t="s">
        <v>436</v>
      </c>
      <c r="B560" s="566" t="s">
        <v>438</v>
      </c>
      <c r="C560" s="567" t="s">
        <v>448</v>
      </c>
      <c r="D560" s="568" t="s">
        <v>449</v>
      </c>
      <c r="E560" s="567" t="s">
        <v>439</v>
      </c>
      <c r="F560" s="568" t="s">
        <v>440</v>
      </c>
      <c r="G560" s="567" t="s">
        <v>1360</v>
      </c>
      <c r="H560" s="567">
        <v>113767</v>
      </c>
      <c r="I560" s="567">
        <v>13767</v>
      </c>
      <c r="J560" s="567" t="s">
        <v>1374</v>
      </c>
      <c r="K560" s="567" t="s">
        <v>1375</v>
      </c>
      <c r="L560" s="569">
        <v>47.330005036406845</v>
      </c>
      <c r="M560" s="569">
        <v>4</v>
      </c>
      <c r="N560" s="570">
        <v>189.32002014562738</v>
      </c>
    </row>
    <row r="561" spans="1:14" ht="14.4" customHeight="1" x14ac:dyDescent="0.3">
      <c r="A561" s="565" t="s">
        <v>436</v>
      </c>
      <c r="B561" s="566" t="s">
        <v>438</v>
      </c>
      <c r="C561" s="567" t="s">
        <v>448</v>
      </c>
      <c r="D561" s="568" t="s">
        <v>449</v>
      </c>
      <c r="E561" s="567" t="s">
        <v>439</v>
      </c>
      <c r="F561" s="568" t="s">
        <v>440</v>
      </c>
      <c r="G561" s="567" t="s">
        <v>1360</v>
      </c>
      <c r="H561" s="567">
        <v>113768</v>
      </c>
      <c r="I561" s="567">
        <v>13768</v>
      </c>
      <c r="J561" s="567" t="s">
        <v>1374</v>
      </c>
      <c r="K561" s="567" t="s">
        <v>1376</v>
      </c>
      <c r="L561" s="569">
        <v>94.984777436853989</v>
      </c>
      <c r="M561" s="569">
        <v>4</v>
      </c>
      <c r="N561" s="570">
        <v>379.93910974741596</v>
      </c>
    </row>
    <row r="562" spans="1:14" ht="14.4" customHeight="1" x14ac:dyDescent="0.3">
      <c r="A562" s="565" t="s">
        <v>436</v>
      </c>
      <c r="B562" s="566" t="s">
        <v>438</v>
      </c>
      <c r="C562" s="567" t="s">
        <v>448</v>
      </c>
      <c r="D562" s="568" t="s">
        <v>449</v>
      </c>
      <c r="E562" s="567" t="s">
        <v>439</v>
      </c>
      <c r="F562" s="568" t="s">
        <v>440</v>
      </c>
      <c r="G562" s="567" t="s">
        <v>1360</v>
      </c>
      <c r="H562" s="567">
        <v>114439</v>
      </c>
      <c r="I562" s="567">
        <v>14439</v>
      </c>
      <c r="J562" s="567" t="s">
        <v>1377</v>
      </c>
      <c r="K562" s="567" t="s">
        <v>1378</v>
      </c>
      <c r="L562" s="569">
        <v>179.99665481884267</v>
      </c>
      <c r="M562" s="569">
        <v>4</v>
      </c>
      <c r="N562" s="570">
        <v>663.04029963294897</v>
      </c>
    </row>
    <row r="563" spans="1:14" ht="14.4" customHeight="1" x14ac:dyDescent="0.3">
      <c r="A563" s="565" t="s">
        <v>436</v>
      </c>
      <c r="B563" s="566" t="s">
        <v>438</v>
      </c>
      <c r="C563" s="567" t="s">
        <v>448</v>
      </c>
      <c r="D563" s="568" t="s">
        <v>449</v>
      </c>
      <c r="E563" s="567" t="s">
        <v>439</v>
      </c>
      <c r="F563" s="568" t="s">
        <v>440</v>
      </c>
      <c r="G563" s="567" t="s">
        <v>1360</v>
      </c>
      <c r="H563" s="567">
        <v>115013</v>
      </c>
      <c r="I563" s="567">
        <v>15013</v>
      </c>
      <c r="J563" s="567" t="s">
        <v>1379</v>
      </c>
      <c r="K563" s="567" t="s">
        <v>1380</v>
      </c>
      <c r="L563" s="569">
        <v>51.269435968462147</v>
      </c>
      <c r="M563" s="569">
        <v>2</v>
      </c>
      <c r="N563" s="570">
        <v>102.53887193692429</v>
      </c>
    </row>
    <row r="564" spans="1:14" ht="14.4" customHeight="1" x14ac:dyDescent="0.3">
      <c r="A564" s="565" t="s">
        <v>436</v>
      </c>
      <c r="B564" s="566" t="s">
        <v>438</v>
      </c>
      <c r="C564" s="567" t="s">
        <v>448</v>
      </c>
      <c r="D564" s="568" t="s">
        <v>449</v>
      </c>
      <c r="E564" s="567" t="s">
        <v>439</v>
      </c>
      <c r="F564" s="568" t="s">
        <v>440</v>
      </c>
      <c r="G564" s="567" t="s">
        <v>1360</v>
      </c>
      <c r="H564" s="567">
        <v>115316</v>
      </c>
      <c r="I564" s="567">
        <v>15316</v>
      </c>
      <c r="J564" s="567" t="s">
        <v>1381</v>
      </c>
      <c r="K564" s="567" t="s">
        <v>565</v>
      </c>
      <c r="L564" s="569">
        <v>84.430111612734351</v>
      </c>
      <c r="M564" s="569">
        <v>2</v>
      </c>
      <c r="N564" s="570">
        <v>168.8602232254687</v>
      </c>
    </row>
    <row r="565" spans="1:14" ht="14.4" customHeight="1" x14ac:dyDescent="0.3">
      <c r="A565" s="565" t="s">
        <v>436</v>
      </c>
      <c r="B565" s="566" t="s">
        <v>438</v>
      </c>
      <c r="C565" s="567" t="s">
        <v>448</v>
      </c>
      <c r="D565" s="568" t="s">
        <v>449</v>
      </c>
      <c r="E565" s="567" t="s">
        <v>439</v>
      </c>
      <c r="F565" s="568" t="s">
        <v>440</v>
      </c>
      <c r="G565" s="567" t="s">
        <v>1360</v>
      </c>
      <c r="H565" s="567">
        <v>116913</v>
      </c>
      <c r="I565" s="567">
        <v>16913</v>
      </c>
      <c r="J565" s="567" t="s">
        <v>1382</v>
      </c>
      <c r="K565" s="567" t="s">
        <v>1383</v>
      </c>
      <c r="L565" s="569">
        <v>81.539999999999992</v>
      </c>
      <c r="M565" s="569">
        <v>3</v>
      </c>
      <c r="N565" s="570">
        <v>245.70999999999998</v>
      </c>
    </row>
    <row r="566" spans="1:14" ht="14.4" customHeight="1" x14ac:dyDescent="0.3">
      <c r="A566" s="565" t="s">
        <v>436</v>
      </c>
      <c r="B566" s="566" t="s">
        <v>438</v>
      </c>
      <c r="C566" s="567" t="s">
        <v>448</v>
      </c>
      <c r="D566" s="568" t="s">
        <v>449</v>
      </c>
      <c r="E566" s="567" t="s">
        <v>439</v>
      </c>
      <c r="F566" s="568" t="s">
        <v>440</v>
      </c>
      <c r="G566" s="567" t="s">
        <v>1360</v>
      </c>
      <c r="H566" s="567">
        <v>116923</v>
      </c>
      <c r="I566" s="567">
        <v>16923</v>
      </c>
      <c r="J566" s="567" t="s">
        <v>1384</v>
      </c>
      <c r="K566" s="567" t="s">
        <v>1385</v>
      </c>
      <c r="L566" s="569">
        <v>120.59</v>
      </c>
      <c r="M566" s="569">
        <v>1</v>
      </c>
      <c r="N566" s="570">
        <v>120.59</v>
      </c>
    </row>
    <row r="567" spans="1:14" ht="14.4" customHeight="1" x14ac:dyDescent="0.3">
      <c r="A567" s="565" t="s">
        <v>436</v>
      </c>
      <c r="B567" s="566" t="s">
        <v>438</v>
      </c>
      <c r="C567" s="567" t="s">
        <v>448</v>
      </c>
      <c r="D567" s="568" t="s">
        <v>449</v>
      </c>
      <c r="E567" s="567" t="s">
        <v>439</v>
      </c>
      <c r="F567" s="568" t="s">
        <v>440</v>
      </c>
      <c r="G567" s="567" t="s">
        <v>1360</v>
      </c>
      <c r="H567" s="567">
        <v>116932</v>
      </c>
      <c r="I567" s="567">
        <v>16932</v>
      </c>
      <c r="J567" s="567" t="s">
        <v>1386</v>
      </c>
      <c r="K567" s="567" t="s">
        <v>1387</v>
      </c>
      <c r="L567" s="569">
        <v>110.2</v>
      </c>
      <c r="M567" s="569">
        <v>1</v>
      </c>
      <c r="N567" s="570">
        <v>110.2</v>
      </c>
    </row>
    <row r="568" spans="1:14" ht="14.4" customHeight="1" x14ac:dyDescent="0.3">
      <c r="A568" s="565" t="s">
        <v>436</v>
      </c>
      <c r="B568" s="566" t="s">
        <v>438</v>
      </c>
      <c r="C568" s="567" t="s">
        <v>448</v>
      </c>
      <c r="D568" s="568" t="s">
        <v>449</v>
      </c>
      <c r="E568" s="567" t="s">
        <v>439</v>
      </c>
      <c r="F568" s="568" t="s">
        <v>440</v>
      </c>
      <c r="G568" s="567" t="s">
        <v>1360</v>
      </c>
      <c r="H568" s="567">
        <v>117122</v>
      </c>
      <c r="I568" s="567">
        <v>17122</v>
      </c>
      <c r="J568" s="567" t="s">
        <v>1388</v>
      </c>
      <c r="K568" s="567" t="s">
        <v>1389</v>
      </c>
      <c r="L568" s="569">
        <v>277.84666666666669</v>
      </c>
      <c r="M568" s="569">
        <v>4</v>
      </c>
      <c r="N568" s="570">
        <v>1101.7600000000002</v>
      </c>
    </row>
    <row r="569" spans="1:14" ht="14.4" customHeight="1" x14ac:dyDescent="0.3">
      <c r="A569" s="565" t="s">
        <v>436</v>
      </c>
      <c r="B569" s="566" t="s">
        <v>438</v>
      </c>
      <c r="C569" s="567" t="s">
        <v>448</v>
      </c>
      <c r="D569" s="568" t="s">
        <v>449</v>
      </c>
      <c r="E569" s="567" t="s">
        <v>439</v>
      </c>
      <c r="F569" s="568" t="s">
        <v>440</v>
      </c>
      <c r="G569" s="567" t="s">
        <v>1360</v>
      </c>
      <c r="H569" s="567">
        <v>117135</v>
      </c>
      <c r="I569" s="567">
        <v>17135</v>
      </c>
      <c r="J569" s="567" t="s">
        <v>1390</v>
      </c>
      <c r="K569" s="567" t="s">
        <v>1391</v>
      </c>
      <c r="L569" s="569">
        <v>68.409971781137799</v>
      </c>
      <c r="M569" s="569">
        <v>3</v>
      </c>
      <c r="N569" s="570">
        <v>205.22991534341338</v>
      </c>
    </row>
    <row r="570" spans="1:14" ht="14.4" customHeight="1" x14ac:dyDescent="0.3">
      <c r="A570" s="565" t="s">
        <v>436</v>
      </c>
      <c r="B570" s="566" t="s">
        <v>438</v>
      </c>
      <c r="C570" s="567" t="s">
        <v>448</v>
      </c>
      <c r="D570" s="568" t="s">
        <v>449</v>
      </c>
      <c r="E570" s="567" t="s">
        <v>439</v>
      </c>
      <c r="F570" s="568" t="s">
        <v>440</v>
      </c>
      <c r="G570" s="567" t="s">
        <v>1360</v>
      </c>
      <c r="H570" s="567">
        <v>117425</v>
      </c>
      <c r="I570" s="567">
        <v>17425</v>
      </c>
      <c r="J570" s="567" t="s">
        <v>1392</v>
      </c>
      <c r="K570" s="567" t="s">
        <v>1393</v>
      </c>
      <c r="L570" s="569">
        <v>133.16833333333332</v>
      </c>
      <c r="M570" s="569">
        <v>9</v>
      </c>
      <c r="N570" s="570">
        <v>1199.0899999999999</v>
      </c>
    </row>
    <row r="571" spans="1:14" ht="14.4" customHeight="1" x14ac:dyDescent="0.3">
      <c r="A571" s="565" t="s">
        <v>436</v>
      </c>
      <c r="B571" s="566" t="s">
        <v>438</v>
      </c>
      <c r="C571" s="567" t="s">
        <v>448</v>
      </c>
      <c r="D571" s="568" t="s">
        <v>449</v>
      </c>
      <c r="E571" s="567" t="s">
        <v>439</v>
      </c>
      <c r="F571" s="568" t="s">
        <v>440</v>
      </c>
      <c r="G571" s="567" t="s">
        <v>1360</v>
      </c>
      <c r="H571" s="567">
        <v>117431</v>
      </c>
      <c r="I571" s="567">
        <v>17431</v>
      </c>
      <c r="J571" s="567" t="s">
        <v>1394</v>
      </c>
      <c r="K571" s="567" t="s">
        <v>1395</v>
      </c>
      <c r="L571" s="569">
        <v>162.039790901321</v>
      </c>
      <c r="M571" s="569">
        <v>7</v>
      </c>
      <c r="N571" s="570">
        <v>1134.2787454079262</v>
      </c>
    </row>
    <row r="572" spans="1:14" ht="14.4" customHeight="1" x14ac:dyDescent="0.3">
      <c r="A572" s="565" t="s">
        <v>436</v>
      </c>
      <c r="B572" s="566" t="s">
        <v>438</v>
      </c>
      <c r="C572" s="567" t="s">
        <v>448</v>
      </c>
      <c r="D572" s="568" t="s">
        <v>449</v>
      </c>
      <c r="E572" s="567" t="s">
        <v>439</v>
      </c>
      <c r="F572" s="568" t="s">
        <v>440</v>
      </c>
      <c r="G572" s="567" t="s">
        <v>1360</v>
      </c>
      <c r="H572" s="567">
        <v>122678</v>
      </c>
      <c r="I572" s="567">
        <v>122678</v>
      </c>
      <c r="J572" s="567" t="s">
        <v>1396</v>
      </c>
      <c r="K572" s="567" t="s">
        <v>457</v>
      </c>
      <c r="L572" s="569">
        <v>73.86</v>
      </c>
      <c r="M572" s="569">
        <v>4</v>
      </c>
      <c r="N572" s="570">
        <v>295.44</v>
      </c>
    </row>
    <row r="573" spans="1:14" ht="14.4" customHeight="1" x14ac:dyDescent="0.3">
      <c r="A573" s="565" t="s">
        <v>436</v>
      </c>
      <c r="B573" s="566" t="s">
        <v>438</v>
      </c>
      <c r="C573" s="567" t="s">
        <v>448</v>
      </c>
      <c r="D573" s="568" t="s">
        <v>449</v>
      </c>
      <c r="E573" s="567" t="s">
        <v>439</v>
      </c>
      <c r="F573" s="568" t="s">
        <v>440</v>
      </c>
      <c r="G573" s="567" t="s">
        <v>1360</v>
      </c>
      <c r="H573" s="567">
        <v>126486</v>
      </c>
      <c r="I573" s="567">
        <v>26486</v>
      </c>
      <c r="J573" s="567" t="s">
        <v>1397</v>
      </c>
      <c r="K573" s="567" t="s">
        <v>1362</v>
      </c>
      <c r="L573" s="569">
        <v>755.62873199818591</v>
      </c>
      <c r="M573" s="569">
        <v>8</v>
      </c>
      <c r="N573" s="570">
        <v>6074.3011239873022</v>
      </c>
    </row>
    <row r="574" spans="1:14" ht="14.4" customHeight="1" x14ac:dyDescent="0.3">
      <c r="A574" s="565" t="s">
        <v>436</v>
      </c>
      <c r="B574" s="566" t="s">
        <v>438</v>
      </c>
      <c r="C574" s="567" t="s">
        <v>448</v>
      </c>
      <c r="D574" s="568" t="s">
        <v>449</v>
      </c>
      <c r="E574" s="567" t="s">
        <v>439</v>
      </c>
      <c r="F574" s="568" t="s">
        <v>440</v>
      </c>
      <c r="G574" s="567" t="s">
        <v>1360</v>
      </c>
      <c r="H574" s="567">
        <v>126789</v>
      </c>
      <c r="I574" s="567">
        <v>26789</v>
      </c>
      <c r="J574" s="567" t="s">
        <v>1398</v>
      </c>
      <c r="K574" s="567" t="s">
        <v>1362</v>
      </c>
      <c r="L574" s="569">
        <v>799.85999999999945</v>
      </c>
      <c r="M574" s="569">
        <v>2</v>
      </c>
      <c r="N574" s="570">
        <v>1599.7199999999989</v>
      </c>
    </row>
    <row r="575" spans="1:14" ht="14.4" customHeight="1" x14ac:dyDescent="0.3">
      <c r="A575" s="565" t="s">
        <v>436</v>
      </c>
      <c r="B575" s="566" t="s">
        <v>438</v>
      </c>
      <c r="C575" s="567" t="s">
        <v>448</v>
      </c>
      <c r="D575" s="568" t="s">
        <v>449</v>
      </c>
      <c r="E575" s="567" t="s">
        <v>439</v>
      </c>
      <c r="F575" s="568" t="s">
        <v>440</v>
      </c>
      <c r="G575" s="567" t="s">
        <v>1360</v>
      </c>
      <c r="H575" s="567">
        <v>128148</v>
      </c>
      <c r="I575" s="567">
        <v>28148</v>
      </c>
      <c r="J575" s="567" t="s">
        <v>1399</v>
      </c>
      <c r="K575" s="567" t="s">
        <v>1362</v>
      </c>
      <c r="L575" s="569">
        <v>1515.31</v>
      </c>
      <c r="M575" s="569">
        <v>1</v>
      </c>
      <c r="N575" s="570">
        <v>1515.31</v>
      </c>
    </row>
    <row r="576" spans="1:14" ht="14.4" customHeight="1" x14ac:dyDescent="0.3">
      <c r="A576" s="565" t="s">
        <v>436</v>
      </c>
      <c r="B576" s="566" t="s">
        <v>438</v>
      </c>
      <c r="C576" s="567" t="s">
        <v>448</v>
      </c>
      <c r="D576" s="568" t="s">
        <v>449</v>
      </c>
      <c r="E576" s="567" t="s">
        <v>439</v>
      </c>
      <c r="F576" s="568" t="s">
        <v>440</v>
      </c>
      <c r="G576" s="567" t="s">
        <v>1360</v>
      </c>
      <c r="H576" s="567">
        <v>128217</v>
      </c>
      <c r="I576" s="567">
        <v>28217</v>
      </c>
      <c r="J576" s="567" t="s">
        <v>1400</v>
      </c>
      <c r="K576" s="567" t="s">
        <v>1401</v>
      </c>
      <c r="L576" s="569">
        <v>958.56999999999903</v>
      </c>
      <c r="M576" s="569">
        <v>1</v>
      </c>
      <c r="N576" s="570">
        <v>958.56999999999903</v>
      </c>
    </row>
    <row r="577" spans="1:14" ht="14.4" customHeight="1" x14ac:dyDescent="0.3">
      <c r="A577" s="565" t="s">
        <v>436</v>
      </c>
      <c r="B577" s="566" t="s">
        <v>438</v>
      </c>
      <c r="C577" s="567" t="s">
        <v>448</v>
      </c>
      <c r="D577" s="568" t="s">
        <v>449</v>
      </c>
      <c r="E577" s="567" t="s">
        <v>439</v>
      </c>
      <c r="F577" s="568" t="s">
        <v>440</v>
      </c>
      <c r="G577" s="567" t="s">
        <v>1360</v>
      </c>
      <c r="H577" s="567">
        <v>129767</v>
      </c>
      <c r="I577" s="567">
        <v>129767</v>
      </c>
      <c r="J577" s="567" t="s">
        <v>1402</v>
      </c>
      <c r="K577" s="567" t="s">
        <v>1403</v>
      </c>
      <c r="L577" s="569">
        <v>2158.4121204676244</v>
      </c>
      <c r="M577" s="569">
        <v>12.8</v>
      </c>
      <c r="N577" s="570">
        <v>27627.672767007221</v>
      </c>
    </row>
    <row r="578" spans="1:14" ht="14.4" customHeight="1" x14ac:dyDescent="0.3">
      <c r="A578" s="565" t="s">
        <v>436</v>
      </c>
      <c r="B578" s="566" t="s">
        <v>438</v>
      </c>
      <c r="C578" s="567" t="s">
        <v>448</v>
      </c>
      <c r="D578" s="568" t="s">
        <v>449</v>
      </c>
      <c r="E578" s="567" t="s">
        <v>439</v>
      </c>
      <c r="F578" s="568" t="s">
        <v>440</v>
      </c>
      <c r="G578" s="567" t="s">
        <v>1360</v>
      </c>
      <c r="H578" s="567">
        <v>130018</v>
      </c>
      <c r="I578" s="567">
        <v>30018</v>
      </c>
      <c r="J578" s="567" t="s">
        <v>1404</v>
      </c>
      <c r="K578" s="567" t="s">
        <v>1405</v>
      </c>
      <c r="L578" s="569">
        <v>64.86</v>
      </c>
      <c r="M578" s="569">
        <v>1</v>
      </c>
      <c r="N578" s="570">
        <v>64.86</v>
      </c>
    </row>
    <row r="579" spans="1:14" ht="14.4" customHeight="1" x14ac:dyDescent="0.3">
      <c r="A579" s="565" t="s">
        <v>436</v>
      </c>
      <c r="B579" s="566" t="s">
        <v>438</v>
      </c>
      <c r="C579" s="567" t="s">
        <v>448</v>
      </c>
      <c r="D579" s="568" t="s">
        <v>449</v>
      </c>
      <c r="E579" s="567" t="s">
        <v>439</v>
      </c>
      <c r="F579" s="568" t="s">
        <v>440</v>
      </c>
      <c r="G579" s="567" t="s">
        <v>1360</v>
      </c>
      <c r="H579" s="567">
        <v>130021</v>
      </c>
      <c r="I579" s="567">
        <v>30021</v>
      </c>
      <c r="J579" s="567" t="s">
        <v>1406</v>
      </c>
      <c r="K579" s="567" t="s">
        <v>1407</v>
      </c>
      <c r="L579" s="569">
        <v>80.67</v>
      </c>
      <c r="M579" s="569">
        <v>2</v>
      </c>
      <c r="N579" s="570">
        <v>161.34</v>
      </c>
    </row>
    <row r="580" spans="1:14" ht="14.4" customHeight="1" x14ac:dyDescent="0.3">
      <c r="A580" s="565" t="s">
        <v>436</v>
      </c>
      <c r="B580" s="566" t="s">
        <v>438</v>
      </c>
      <c r="C580" s="567" t="s">
        <v>448</v>
      </c>
      <c r="D580" s="568" t="s">
        <v>449</v>
      </c>
      <c r="E580" s="567" t="s">
        <v>439</v>
      </c>
      <c r="F580" s="568" t="s">
        <v>440</v>
      </c>
      <c r="G580" s="567" t="s">
        <v>1360</v>
      </c>
      <c r="H580" s="567">
        <v>130543</v>
      </c>
      <c r="I580" s="567">
        <v>30543</v>
      </c>
      <c r="J580" s="567" t="s">
        <v>1408</v>
      </c>
      <c r="K580" s="567" t="s">
        <v>565</v>
      </c>
      <c r="L580" s="569">
        <v>193.72608736191299</v>
      </c>
      <c r="M580" s="569">
        <v>3</v>
      </c>
      <c r="N580" s="570">
        <v>581.17826208573899</v>
      </c>
    </row>
    <row r="581" spans="1:14" ht="14.4" customHeight="1" x14ac:dyDescent="0.3">
      <c r="A581" s="565" t="s">
        <v>436</v>
      </c>
      <c r="B581" s="566" t="s">
        <v>438</v>
      </c>
      <c r="C581" s="567" t="s">
        <v>448</v>
      </c>
      <c r="D581" s="568" t="s">
        <v>449</v>
      </c>
      <c r="E581" s="567" t="s">
        <v>439</v>
      </c>
      <c r="F581" s="568" t="s">
        <v>440</v>
      </c>
      <c r="G581" s="567" t="s">
        <v>1360</v>
      </c>
      <c r="H581" s="567">
        <v>131934</v>
      </c>
      <c r="I581" s="567">
        <v>31934</v>
      </c>
      <c r="J581" s="567" t="s">
        <v>1409</v>
      </c>
      <c r="K581" s="567" t="s">
        <v>1410</v>
      </c>
      <c r="L581" s="569">
        <v>61.357381870664099</v>
      </c>
      <c r="M581" s="569">
        <v>5</v>
      </c>
      <c r="N581" s="570">
        <v>298.2395274826564</v>
      </c>
    </row>
    <row r="582" spans="1:14" ht="14.4" customHeight="1" x14ac:dyDescent="0.3">
      <c r="A582" s="565" t="s">
        <v>436</v>
      </c>
      <c r="B582" s="566" t="s">
        <v>438</v>
      </c>
      <c r="C582" s="567" t="s">
        <v>448</v>
      </c>
      <c r="D582" s="568" t="s">
        <v>449</v>
      </c>
      <c r="E582" s="567" t="s">
        <v>439</v>
      </c>
      <c r="F582" s="568" t="s">
        <v>440</v>
      </c>
      <c r="G582" s="567" t="s">
        <v>1360</v>
      </c>
      <c r="H582" s="567">
        <v>132058</v>
      </c>
      <c r="I582" s="567">
        <v>32058</v>
      </c>
      <c r="J582" s="567" t="s">
        <v>1411</v>
      </c>
      <c r="K582" s="567" t="s">
        <v>1412</v>
      </c>
      <c r="L582" s="569">
        <v>356.49996881703134</v>
      </c>
      <c r="M582" s="569">
        <v>163</v>
      </c>
      <c r="N582" s="570">
        <v>58109.508986846093</v>
      </c>
    </row>
    <row r="583" spans="1:14" ht="14.4" customHeight="1" x14ac:dyDescent="0.3">
      <c r="A583" s="565" t="s">
        <v>436</v>
      </c>
      <c r="B583" s="566" t="s">
        <v>438</v>
      </c>
      <c r="C583" s="567" t="s">
        <v>448</v>
      </c>
      <c r="D583" s="568" t="s">
        <v>449</v>
      </c>
      <c r="E583" s="567" t="s">
        <v>439</v>
      </c>
      <c r="F583" s="568" t="s">
        <v>440</v>
      </c>
      <c r="G583" s="567" t="s">
        <v>1360</v>
      </c>
      <c r="H583" s="567">
        <v>132059</v>
      </c>
      <c r="I583" s="567">
        <v>32059</v>
      </c>
      <c r="J583" s="567" t="s">
        <v>1411</v>
      </c>
      <c r="K583" s="567" t="s">
        <v>1413</v>
      </c>
      <c r="L583" s="569">
        <v>413.99979044571063</v>
      </c>
      <c r="M583" s="569">
        <v>257</v>
      </c>
      <c r="N583" s="570">
        <v>106397.94913991925</v>
      </c>
    </row>
    <row r="584" spans="1:14" ht="14.4" customHeight="1" x14ac:dyDescent="0.3">
      <c r="A584" s="565" t="s">
        <v>436</v>
      </c>
      <c r="B584" s="566" t="s">
        <v>438</v>
      </c>
      <c r="C584" s="567" t="s">
        <v>448</v>
      </c>
      <c r="D584" s="568" t="s">
        <v>449</v>
      </c>
      <c r="E584" s="567" t="s">
        <v>439</v>
      </c>
      <c r="F584" s="568" t="s">
        <v>440</v>
      </c>
      <c r="G584" s="567" t="s">
        <v>1360</v>
      </c>
      <c r="H584" s="567">
        <v>132061</v>
      </c>
      <c r="I584" s="567">
        <v>32061</v>
      </c>
      <c r="J584" s="567" t="s">
        <v>1411</v>
      </c>
      <c r="K584" s="567" t="s">
        <v>1414</v>
      </c>
      <c r="L584" s="569">
        <v>492.19976016855043</v>
      </c>
      <c r="M584" s="569">
        <v>228</v>
      </c>
      <c r="N584" s="570">
        <v>112221.55560789368</v>
      </c>
    </row>
    <row r="585" spans="1:14" ht="14.4" customHeight="1" x14ac:dyDescent="0.3">
      <c r="A585" s="565" t="s">
        <v>436</v>
      </c>
      <c r="B585" s="566" t="s">
        <v>438</v>
      </c>
      <c r="C585" s="567" t="s">
        <v>448</v>
      </c>
      <c r="D585" s="568" t="s">
        <v>449</v>
      </c>
      <c r="E585" s="567" t="s">
        <v>439</v>
      </c>
      <c r="F585" s="568" t="s">
        <v>440</v>
      </c>
      <c r="G585" s="567" t="s">
        <v>1360</v>
      </c>
      <c r="H585" s="567">
        <v>132063</v>
      </c>
      <c r="I585" s="567">
        <v>32063</v>
      </c>
      <c r="J585" s="567" t="s">
        <v>1411</v>
      </c>
      <c r="K585" s="567" t="s">
        <v>1415</v>
      </c>
      <c r="L585" s="569">
        <v>943.0008033064662</v>
      </c>
      <c r="M585" s="569">
        <v>19</v>
      </c>
      <c r="N585" s="570">
        <v>17917.014842391025</v>
      </c>
    </row>
    <row r="586" spans="1:14" ht="14.4" customHeight="1" x14ac:dyDescent="0.3">
      <c r="A586" s="565" t="s">
        <v>436</v>
      </c>
      <c r="B586" s="566" t="s">
        <v>438</v>
      </c>
      <c r="C586" s="567" t="s">
        <v>448</v>
      </c>
      <c r="D586" s="568" t="s">
        <v>449</v>
      </c>
      <c r="E586" s="567" t="s">
        <v>439</v>
      </c>
      <c r="F586" s="568" t="s">
        <v>440</v>
      </c>
      <c r="G586" s="567" t="s">
        <v>1360</v>
      </c>
      <c r="H586" s="567">
        <v>132086</v>
      </c>
      <c r="I586" s="567">
        <v>32086</v>
      </c>
      <c r="J586" s="567" t="s">
        <v>1416</v>
      </c>
      <c r="K586" s="567" t="s">
        <v>1417</v>
      </c>
      <c r="L586" s="569">
        <v>40.375011065082909</v>
      </c>
      <c r="M586" s="569">
        <v>23</v>
      </c>
      <c r="N586" s="570">
        <v>928.11023266460711</v>
      </c>
    </row>
    <row r="587" spans="1:14" ht="14.4" customHeight="1" x14ac:dyDescent="0.3">
      <c r="A587" s="565" t="s">
        <v>436</v>
      </c>
      <c r="B587" s="566" t="s">
        <v>438</v>
      </c>
      <c r="C587" s="567" t="s">
        <v>448</v>
      </c>
      <c r="D587" s="568" t="s">
        <v>449</v>
      </c>
      <c r="E587" s="567" t="s">
        <v>439</v>
      </c>
      <c r="F587" s="568" t="s">
        <v>440</v>
      </c>
      <c r="G587" s="567" t="s">
        <v>1360</v>
      </c>
      <c r="H587" s="567">
        <v>132087</v>
      </c>
      <c r="I587" s="567">
        <v>32087</v>
      </c>
      <c r="J587" s="567" t="s">
        <v>1418</v>
      </c>
      <c r="K587" s="567" t="s">
        <v>1419</v>
      </c>
      <c r="L587" s="569">
        <v>61.225375964549265</v>
      </c>
      <c r="M587" s="569">
        <v>12</v>
      </c>
      <c r="N587" s="570">
        <v>735.19451157459116</v>
      </c>
    </row>
    <row r="588" spans="1:14" ht="14.4" customHeight="1" x14ac:dyDescent="0.3">
      <c r="A588" s="565" t="s">
        <v>436</v>
      </c>
      <c r="B588" s="566" t="s">
        <v>438</v>
      </c>
      <c r="C588" s="567" t="s">
        <v>448</v>
      </c>
      <c r="D588" s="568" t="s">
        <v>449</v>
      </c>
      <c r="E588" s="567" t="s">
        <v>439</v>
      </c>
      <c r="F588" s="568" t="s">
        <v>440</v>
      </c>
      <c r="G588" s="567" t="s">
        <v>1360</v>
      </c>
      <c r="H588" s="567">
        <v>132090</v>
      </c>
      <c r="I588" s="567">
        <v>32090</v>
      </c>
      <c r="J588" s="567" t="s">
        <v>1420</v>
      </c>
      <c r="K588" s="567" t="s">
        <v>1421</v>
      </c>
      <c r="L588" s="569">
        <v>58.985726220904503</v>
      </c>
      <c r="M588" s="569">
        <v>21</v>
      </c>
      <c r="N588" s="570">
        <v>1239.5602469202988</v>
      </c>
    </row>
    <row r="589" spans="1:14" ht="14.4" customHeight="1" x14ac:dyDescent="0.3">
      <c r="A589" s="565" t="s">
        <v>436</v>
      </c>
      <c r="B589" s="566" t="s">
        <v>438</v>
      </c>
      <c r="C589" s="567" t="s">
        <v>448</v>
      </c>
      <c r="D589" s="568" t="s">
        <v>449</v>
      </c>
      <c r="E589" s="567" t="s">
        <v>439</v>
      </c>
      <c r="F589" s="568" t="s">
        <v>440</v>
      </c>
      <c r="G589" s="567" t="s">
        <v>1360</v>
      </c>
      <c r="H589" s="567">
        <v>140368</v>
      </c>
      <c r="I589" s="567">
        <v>40368</v>
      </c>
      <c r="J589" s="567" t="s">
        <v>1422</v>
      </c>
      <c r="K589" s="567" t="s">
        <v>1423</v>
      </c>
      <c r="L589" s="569">
        <v>48.990052492111204</v>
      </c>
      <c r="M589" s="569">
        <v>4</v>
      </c>
      <c r="N589" s="570">
        <v>195.96020996844481</v>
      </c>
    </row>
    <row r="590" spans="1:14" ht="14.4" customHeight="1" x14ac:dyDescent="0.3">
      <c r="A590" s="565" t="s">
        <v>436</v>
      </c>
      <c r="B590" s="566" t="s">
        <v>438</v>
      </c>
      <c r="C590" s="567" t="s">
        <v>448</v>
      </c>
      <c r="D590" s="568" t="s">
        <v>449</v>
      </c>
      <c r="E590" s="567" t="s">
        <v>439</v>
      </c>
      <c r="F590" s="568" t="s">
        <v>440</v>
      </c>
      <c r="G590" s="567" t="s">
        <v>1360</v>
      </c>
      <c r="H590" s="567">
        <v>140373</v>
      </c>
      <c r="I590" s="567">
        <v>40373</v>
      </c>
      <c r="J590" s="567" t="s">
        <v>1424</v>
      </c>
      <c r="K590" s="567" t="s">
        <v>1425</v>
      </c>
      <c r="L590" s="569">
        <v>309.72999439310001</v>
      </c>
      <c r="M590" s="569">
        <v>1</v>
      </c>
      <c r="N590" s="570">
        <v>309.72999439310001</v>
      </c>
    </row>
    <row r="591" spans="1:14" ht="14.4" customHeight="1" x14ac:dyDescent="0.3">
      <c r="A591" s="565" t="s">
        <v>436</v>
      </c>
      <c r="B591" s="566" t="s">
        <v>438</v>
      </c>
      <c r="C591" s="567" t="s">
        <v>448</v>
      </c>
      <c r="D591" s="568" t="s">
        <v>449</v>
      </c>
      <c r="E591" s="567" t="s">
        <v>439</v>
      </c>
      <c r="F591" s="568" t="s">
        <v>440</v>
      </c>
      <c r="G591" s="567" t="s">
        <v>1360</v>
      </c>
      <c r="H591" s="567">
        <v>142546</v>
      </c>
      <c r="I591" s="567">
        <v>42546</v>
      </c>
      <c r="J591" s="567" t="s">
        <v>1426</v>
      </c>
      <c r="K591" s="567" t="s">
        <v>1427</v>
      </c>
      <c r="L591" s="569">
        <v>76.09</v>
      </c>
      <c r="M591" s="569">
        <v>3</v>
      </c>
      <c r="N591" s="570">
        <v>234.60000000000002</v>
      </c>
    </row>
    <row r="592" spans="1:14" ht="14.4" customHeight="1" x14ac:dyDescent="0.3">
      <c r="A592" s="565" t="s">
        <v>436</v>
      </c>
      <c r="B592" s="566" t="s">
        <v>438</v>
      </c>
      <c r="C592" s="567" t="s">
        <v>448</v>
      </c>
      <c r="D592" s="568" t="s">
        <v>449</v>
      </c>
      <c r="E592" s="567" t="s">
        <v>439</v>
      </c>
      <c r="F592" s="568" t="s">
        <v>440</v>
      </c>
      <c r="G592" s="567" t="s">
        <v>1360</v>
      </c>
      <c r="H592" s="567">
        <v>142547</v>
      </c>
      <c r="I592" s="567">
        <v>42547</v>
      </c>
      <c r="J592" s="567" t="s">
        <v>1426</v>
      </c>
      <c r="K592" s="567" t="s">
        <v>1428</v>
      </c>
      <c r="L592" s="569">
        <v>128.4325</v>
      </c>
      <c r="M592" s="569">
        <v>5</v>
      </c>
      <c r="N592" s="570">
        <v>636.45000000000005</v>
      </c>
    </row>
    <row r="593" spans="1:14" ht="14.4" customHeight="1" x14ac:dyDescent="0.3">
      <c r="A593" s="565" t="s">
        <v>436</v>
      </c>
      <c r="B593" s="566" t="s">
        <v>438</v>
      </c>
      <c r="C593" s="567" t="s">
        <v>448</v>
      </c>
      <c r="D593" s="568" t="s">
        <v>449</v>
      </c>
      <c r="E593" s="567" t="s">
        <v>439</v>
      </c>
      <c r="F593" s="568" t="s">
        <v>440</v>
      </c>
      <c r="G593" s="567" t="s">
        <v>1360</v>
      </c>
      <c r="H593" s="567">
        <v>142776</v>
      </c>
      <c r="I593" s="567">
        <v>42776</v>
      </c>
      <c r="J593" s="567" t="s">
        <v>1429</v>
      </c>
      <c r="K593" s="567" t="s">
        <v>1430</v>
      </c>
      <c r="L593" s="569">
        <v>117.519912579115</v>
      </c>
      <c r="M593" s="569">
        <v>1</v>
      </c>
      <c r="N593" s="570">
        <v>117.519912579115</v>
      </c>
    </row>
    <row r="594" spans="1:14" ht="14.4" customHeight="1" x14ac:dyDescent="0.3">
      <c r="A594" s="565" t="s">
        <v>436</v>
      </c>
      <c r="B594" s="566" t="s">
        <v>438</v>
      </c>
      <c r="C594" s="567" t="s">
        <v>448</v>
      </c>
      <c r="D594" s="568" t="s">
        <v>449</v>
      </c>
      <c r="E594" s="567" t="s">
        <v>439</v>
      </c>
      <c r="F594" s="568" t="s">
        <v>440</v>
      </c>
      <c r="G594" s="567" t="s">
        <v>1360</v>
      </c>
      <c r="H594" s="567">
        <v>145215</v>
      </c>
      <c r="I594" s="567">
        <v>45215</v>
      </c>
      <c r="J594" s="567" t="s">
        <v>1431</v>
      </c>
      <c r="K594" s="567" t="s">
        <v>1432</v>
      </c>
      <c r="L594" s="569">
        <v>217.63675888273633</v>
      </c>
      <c r="M594" s="569">
        <v>3</v>
      </c>
      <c r="N594" s="570">
        <v>652.91027664820899</v>
      </c>
    </row>
    <row r="595" spans="1:14" ht="14.4" customHeight="1" x14ac:dyDescent="0.3">
      <c r="A595" s="565" t="s">
        <v>436</v>
      </c>
      <c r="B595" s="566" t="s">
        <v>438</v>
      </c>
      <c r="C595" s="567" t="s">
        <v>448</v>
      </c>
      <c r="D595" s="568" t="s">
        <v>449</v>
      </c>
      <c r="E595" s="567" t="s">
        <v>439</v>
      </c>
      <c r="F595" s="568" t="s">
        <v>440</v>
      </c>
      <c r="G595" s="567" t="s">
        <v>1360</v>
      </c>
      <c r="H595" s="567">
        <v>145875</v>
      </c>
      <c r="I595" s="567">
        <v>45875</v>
      </c>
      <c r="J595" s="567" t="s">
        <v>1433</v>
      </c>
      <c r="K595" s="567" t="s">
        <v>1434</v>
      </c>
      <c r="L595" s="569">
        <v>358.03</v>
      </c>
      <c r="M595" s="569">
        <v>2</v>
      </c>
      <c r="N595" s="570">
        <v>716.06</v>
      </c>
    </row>
    <row r="596" spans="1:14" ht="14.4" customHeight="1" x14ac:dyDescent="0.3">
      <c r="A596" s="565" t="s">
        <v>436</v>
      </c>
      <c r="B596" s="566" t="s">
        <v>438</v>
      </c>
      <c r="C596" s="567" t="s">
        <v>448</v>
      </c>
      <c r="D596" s="568" t="s">
        <v>449</v>
      </c>
      <c r="E596" s="567" t="s">
        <v>439</v>
      </c>
      <c r="F596" s="568" t="s">
        <v>440</v>
      </c>
      <c r="G596" s="567" t="s">
        <v>1360</v>
      </c>
      <c r="H596" s="567">
        <v>145964</v>
      </c>
      <c r="I596" s="567">
        <v>45964</v>
      </c>
      <c r="J596" s="567" t="s">
        <v>1435</v>
      </c>
      <c r="K596" s="567" t="s">
        <v>1436</v>
      </c>
      <c r="L596" s="569">
        <v>921.3956893729187</v>
      </c>
      <c r="M596" s="569">
        <v>4</v>
      </c>
      <c r="N596" s="570">
        <v>3685.5827574916748</v>
      </c>
    </row>
    <row r="597" spans="1:14" ht="14.4" customHeight="1" x14ac:dyDescent="0.3">
      <c r="A597" s="565" t="s">
        <v>436</v>
      </c>
      <c r="B597" s="566" t="s">
        <v>438</v>
      </c>
      <c r="C597" s="567" t="s">
        <v>448</v>
      </c>
      <c r="D597" s="568" t="s">
        <v>449</v>
      </c>
      <c r="E597" s="567" t="s">
        <v>439</v>
      </c>
      <c r="F597" s="568" t="s">
        <v>440</v>
      </c>
      <c r="G597" s="567" t="s">
        <v>1360</v>
      </c>
      <c r="H597" s="567">
        <v>147141</v>
      </c>
      <c r="I597" s="567">
        <v>47141</v>
      </c>
      <c r="J597" s="567" t="s">
        <v>1437</v>
      </c>
      <c r="K597" s="567" t="s">
        <v>1055</v>
      </c>
      <c r="L597" s="569">
        <v>49.8</v>
      </c>
      <c r="M597" s="569">
        <v>1</v>
      </c>
      <c r="N597" s="570">
        <v>49.8</v>
      </c>
    </row>
    <row r="598" spans="1:14" ht="14.4" customHeight="1" x14ac:dyDescent="0.3">
      <c r="A598" s="565" t="s">
        <v>436</v>
      </c>
      <c r="B598" s="566" t="s">
        <v>438</v>
      </c>
      <c r="C598" s="567" t="s">
        <v>448</v>
      </c>
      <c r="D598" s="568" t="s">
        <v>449</v>
      </c>
      <c r="E598" s="567" t="s">
        <v>439</v>
      </c>
      <c r="F598" s="568" t="s">
        <v>440</v>
      </c>
      <c r="G598" s="567" t="s">
        <v>1360</v>
      </c>
      <c r="H598" s="567">
        <v>147144</v>
      </c>
      <c r="I598" s="567">
        <v>47144</v>
      </c>
      <c r="J598" s="567" t="s">
        <v>1438</v>
      </c>
      <c r="K598" s="567" t="s">
        <v>1190</v>
      </c>
      <c r="L598" s="569">
        <v>62.0496917008183</v>
      </c>
      <c r="M598" s="569">
        <v>2</v>
      </c>
      <c r="N598" s="570">
        <v>124.0993834016366</v>
      </c>
    </row>
    <row r="599" spans="1:14" ht="14.4" customHeight="1" x14ac:dyDescent="0.3">
      <c r="A599" s="565" t="s">
        <v>436</v>
      </c>
      <c r="B599" s="566" t="s">
        <v>438</v>
      </c>
      <c r="C599" s="567" t="s">
        <v>448</v>
      </c>
      <c r="D599" s="568" t="s">
        <v>449</v>
      </c>
      <c r="E599" s="567" t="s">
        <v>439</v>
      </c>
      <c r="F599" s="568" t="s">
        <v>440</v>
      </c>
      <c r="G599" s="567" t="s">
        <v>1360</v>
      </c>
      <c r="H599" s="567">
        <v>147740</v>
      </c>
      <c r="I599" s="567">
        <v>47740</v>
      </c>
      <c r="J599" s="567" t="s">
        <v>1439</v>
      </c>
      <c r="K599" s="567" t="s">
        <v>555</v>
      </c>
      <c r="L599" s="569">
        <v>43.402485644529904</v>
      </c>
      <c r="M599" s="569">
        <v>6</v>
      </c>
      <c r="N599" s="570">
        <v>260.36994257811961</v>
      </c>
    </row>
    <row r="600" spans="1:14" ht="14.4" customHeight="1" x14ac:dyDescent="0.3">
      <c r="A600" s="565" t="s">
        <v>436</v>
      </c>
      <c r="B600" s="566" t="s">
        <v>438</v>
      </c>
      <c r="C600" s="567" t="s">
        <v>448</v>
      </c>
      <c r="D600" s="568" t="s">
        <v>449</v>
      </c>
      <c r="E600" s="567" t="s">
        <v>439</v>
      </c>
      <c r="F600" s="568" t="s">
        <v>440</v>
      </c>
      <c r="G600" s="567" t="s">
        <v>1360</v>
      </c>
      <c r="H600" s="567">
        <v>147741</v>
      </c>
      <c r="I600" s="567">
        <v>47741</v>
      </c>
      <c r="J600" s="567" t="s">
        <v>1440</v>
      </c>
      <c r="K600" s="567" t="s">
        <v>512</v>
      </c>
      <c r="L600" s="569">
        <v>55.274892170244698</v>
      </c>
      <c r="M600" s="569">
        <v>2</v>
      </c>
      <c r="N600" s="570">
        <v>110.5497843404894</v>
      </c>
    </row>
    <row r="601" spans="1:14" ht="14.4" customHeight="1" x14ac:dyDescent="0.3">
      <c r="A601" s="565" t="s">
        <v>436</v>
      </c>
      <c r="B601" s="566" t="s">
        <v>438</v>
      </c>
      <c r="C601" s="567" t="s">
        <v>448</v>
      </c>
      <c r="D601" s="568" t="s">
        <v>449</v>
      </c>
      <c r="E601" s="567" t="s">
        <v>439</v>
      </c>
      <c r="F601" s="568" t="s">
        <v>440</v>
      </c>
      <c r="G601" s="567" t="s">
        <v>1360</v>
      </c>
      <c r="H601" s="567">
        <v>149113</v>
      </c>
      <c r="I601" s="567">
        <v>49113</v>
      </c>
      <c r="J601" s="567" t="s">
        <v>1441</v>
      </c>
      <c r="K601" s="567" t="s">
        <v>1442</v>
      </c>
      <c r="L601" s="569">
        <v>92.861832591634965</v>
      </c>
      <c r="M601" s="569">
        <v>9</v>
      </c>
      <c r="N601" s="570">
        <v>835.71923234685994</v>
      </c>
    </row>
    <row r="602" spans="1:14" ht="14.4" customHeight="1" x14ac:dyDescent="0.3">
      <c r="A602" s="565" t="s">
        <v>436</v>
      </c>
      <c r="B602" s="566" t="s">
        <v>438</v>
      </c>
      <c r="C602" s="567" t="s">
        <v>448</v>
      </c>
      <c r="D602" s="568" t="s">
        <v>449</v>
      </c>
      <c r="E602" s="567" t="s">
        <v>439</v>
      </c>
      <c r="F602" s="568" t="s">
        <v>440</v>
      </c>
      <c r="G602" s="567" t="s">
        <v>1360</v>
      </c>
      <c r="H602" s="567">
        <v>149909</v>
      </c>
      <c r="I602" s="567">
        <v>49909</v>
      </c>
      <c r="J602" s="567" t="s">
        <v>1443</v>
      </c>
      <c r="K602" s="567" t="s">
        <v>1444</v>
      </c>
      <c r="L602" s="569">
        <v>79.715003626049807</v>
      </c>
      <c r="M602" s="569">
        <v>15</v>
      </c>
      <c r="N602" s="570">
        <v>1196.0699121036987</v>
      </c>
    </row>
    <row r="603" spans="1:14" ht="14.4" customHeight="1" x14ac:dyDescent="0.3">
      <c r="A603" s="565" t="s">
        <v>436</v>
      </c>
      <c r="B603" s="566" t="s">
        <v>438</v>
      </c>
      <c r="C603" s="567" t="s">
        <v>448</v>
      </c>
      <c r="D603" s="568" t="s">
        <v>449</v>
      </c>
      <c r="E603" s="567" t="s">
        <v>439</v>
      </c>
      <c r="F603" s="568" t="s">
        <v>440</v>
      </c>
      <c r="G603" s="567" t="s">
        <v>1360</v>
      </c>
      <c r="H603" s="567">
        <v>153535</v>
      </c>
      <c r="I603" s="567">
        <v>53535</v>
      </c>
      <c r="J603" s="567" t="s">
        <v>1445</v>
      </c>
      <c r="K603" s="567" t="s">
        <v>1446</v>
      </c>
      <c r="L603" s="569">
        <v>132.84</v>
      </c>
      <c r="M603" s="569">
        <v>2</v>
      </c>
      <c r="N603" s="570">
        <v>265.68</v>
      </c>
    </row>
    <row r="604" spans="1:14" ht="14.4" customHeight="1" x14ac:dyDescent="0.3">
      <c r="A604" s="565" t="s">
        <v>436</v>
      </c>
      <c r="B604" s="566" t="s">
        <v>438</v>
      </c>
      <c r="C604" s="567" t="s">
        <v>448</v>
      </c>
      <c r="D604" s="568" t="s">
        <v>449</v>
      </c>
      <c r="E604" s="567" t="s">
        <v>439</v>
      </c>
      <c r="F604" s="568" t="s">
        <v>440</v>
      </c>
      <c r="G604" s="567" t="s">
        <v>1360</v>
      </c>
      <c r="H604" s="567">
        <v>153950</v>
      </c>
      <c r="I604" s="567">
        <v>53950</v>
      </c>
      <c r="J604" s="567" t="s">
        <v>1447</v>
      </c>
      <c r="K604" s="567" t="s">
        <v>1042</v>
      </c>
      <c r="L604" s="569">
        <v>152.56</v>
      </c>
      <c r="M604" s="569">
        <v>1</v>
      </c>
      <c r="N604" s="570">
        <v>152.56</v>
      </c>
    </row>
    <row r="605" spans="1:14" ht="14.4" customHeight="1" x14ac:dyDescent="0.3">
      <c r="A605" s="565" t="s">
        <v>436</v>
      </c>
      <c r="B605" s="566" t="s">
        <v>438</v>
      </c>
      <c r="C605" s="567" t="s">
        <v>448</v>
      </c>
      <c r="D605" s="568" t="s">
        <v>449</v>
      </c>
      <c r="E605" s="567" t="s">
        <v>439</v>
      </c>
      <c r="F605" s="568" t="s">
        <v>440</v>
      </c>
      <c r="G605" s="567" t="s">
        <v>1360</v>
      </c>
      <c r="H605" s="567">
        <v>156503</v>
      </c>
      <c r="I605" s="567">
        <v>56503</v>
      </c>
      <c r="J605" s="567" t="s">
        <v>1448</v>
      </c>
      <c r="K605" s="567" t="s">
        <v>1449</v>
      </c>
      <c r="L605" s="569">
        <v>76.58546495263262</v>
      </c>
      <c r="M605" s="569">
        <v>14</v>
      </c>
      <c r="N605" s="570">
        <v>1072.3603235235278</v>
      </c>
    </row>
    <row r="606" spans="1:14" ht="14.4" customHeight="1" x14ac:dyDescent="0.3">
      <c r="A606" s="565" t="s">
        <v>436</v>
      </c>
      <c r="B606" s="566" t="s">
        <v>438</v>
      </c>
      <c r="C606" s="567" t="s">
        <v>448</v>
      </c>
      <c r="D606" s="568" t="s">
        <v>449</v>
      </c>
      <c r="E606" s="567" t="s">
        <v>439</v>
      </c>
      <c r="F606" s="568" t="s">
        <v>440</v>
      </c>
      <c r="G606" s="567" t="s">
        <v>1360</v>
      </c>
      <c r="H606" s="567">
        <v>156981</v>
      </c>
      <c r="I606" s="567">
        <v>56981</v>
      </c>
      <c r="J606" s="567" t="s">
        <v>1450</v>
      </c>
      <c r="K606" s="567" t="s">
        <v>1451</v>
      </c>
      <c r="L606" s="569">
        <v>106.41347529503399</v>
      </c>
      <c r="M606" s="569">
        <v>16</v>
      </c>
      <c r="N606" s="570">
        <v>1701.1576053080762</v>
      </c>
    </row>
    <row r="607" spans="1:14" ht="14.4" customHeight="1" x14ac:dyDescent="0.3">
      <c r="A607" s="565" t="s">
        <v>436</v>
      </c>
      <c r="B607" s="566" t="s">
        <v>438</v>
      </c>
      <c r="C607" s="567" t="s">
        <v>448</v>
      </c>
      <c r="D607" s="568" t="s">
        <v>449</v>
      </c>
      <c r="E607" s="567" t="s">
        <v>439</v>
      </c>
      <c r="F607" s="568" t="s">
        <v>440</v>
      </c>
      <c r="G607" s="567" t="s">
        <v>1360</v>
      </c>
      <c r="H607" s="567">
        <v>158198</v>
      </c>
      <c r="I607" s="567">
        <v>158198</v>
      </c>
      <c r="J607" s="567" t="s">
        <v>1452</v>
      </c>
      <c r="K607" s="567" t="s">
        <v>1453</v>
      </c>
      <c r="L607" s="569">
        <v>366.03</v>
      </c>
      <c r="M607" s="569">
        <v>1</v>
      </c>
      <c r="N607" s="570">
        <v>366.03</v>
      </c>
    </row>
    <row r="608" spans="1:14" ht="14.4" customHeight="1" x14ac:dyDescent="0.3">
      <c r="A608" s="565" t="s">
        <v>436</v>
      </c>
      <c r="B608" s="566" t="s">
        <v>438</v>
      </c>
      <c r="C608" s="567" t="s">
        <v>448</v>
      </c>
      <c r="D608" s="568" t="s">
        <v>449</v>
      </c>
      <c r="E608" s="567" t="s">
        <v>439</v>
      </c>
      <c r="F608" s="568" t="s">
        <v>440</v>
      </c>
      <c r="G608" s="567" t="s">
        <v>1360</v>
      </c>
      <c r="H608" s="567">
        <v>158271</v>
      </c>
      <c r="I608" s="567">
        <v>58271</v>
      </c>
      <c r="J608" s="567" t="s">
        <v>1454</v>
      </c>
      <c r="K608" s="567" t="s">
        <v>1455</v>
      </c>
      <c r="L608" s="569">
        <v>143.57722163251688</v>
      </c>
      <c r="M608" s="569">
        <v>9</v>
      </c>
      <c r="N608" s="570">
        <v>1291.6711028552359</v>
      </c>
    </row>
    <row r="609" spans="1:14" ht="14.4" customHeight="1" x14ac:dyDescent="0.3">
      <c r="A609" s="565" t="s">
        <v>436</v>
      </c>
      <c r="B609" s="566" t="s">
        <v>438</v>
      </c>
      <c r="C609" s="567" t="s">
        <v>448</v>
      </c>
      <c r="D609" s="568" t="s">
        <v>449</v>
      </c>
      <c r="E609" s="567" t="s">
        <v>439</v>
      </c>
      <c r="F609" s="568" t="s">
        <v>440</v>
      </c>
      <c r="G609" s="567" t="s">
        <v>1360</v>
      </c>
      <c r="H609" s="567">
        <v>159671</v>
      </c>
      <c r="I609" s="567">
        <v>59671</v>
      </c>
      <c r="J609" s="567" t="s">
        <v>1456</v>
      </c>
      <c r="K609" s="567" t="s">
        <v>1457</v>
      </c>
      <c r="L609" s="569">
        <v>34.659999999999997</v>
      </c>
      <c r="M609" s="569">
        <v>3</v>
      </c>
      <c r="N609" s="570">
        <v>103.97999999999999</v>
      </c>
    </row>
    <row r="610" spans="1:14" ht="14.4" customHeight="1" x14ac:dyDescent="0.3">
      <c r="A610" s="565" t="s">
        <v>436</v>
      </c>
      <c r="B610" s="566" t="s">
        <v>438</v>
      </c>
      <c r="C610" s="567" t="s">
        <v>448</v>
      </c>
      <c r="D610" s="568" t="s">
        <v>449</v>
      </c>
      <c r="E610" s="567" t="s">
        <v>439</v>
      </c>
      <c r="F610" s="568" t="s">
        <v>440</v>
      </c>
      <c r="G610" s="567" t="s">
        <v>1360</v>
      </c>
      <c r="H610" s="567">
        <v>159672</v>
      </c>
      <c r="I610" s="567">
        <v>59672</v>
      </c>
      <c r="J610" s="567" t="s">
        <v>1456</v>
      </c>
      <c r="K610" s="567" t="s">
        <v>1458</v>
      </c>
      <c r="L610" s="569">
        <v>99.607555087264558</v>
      </c>
      <c r="M610" s="569">
        <v>17</v>
      </c>
      <c r="N610" s="570">
        <v>1693.1309049785766</v>
      </c>
    </row>
    <row r="611" spans="1:14" ht="14.4" customHeight="1" x14ac:dyDescent="0.3">
      <c r="A611" s="565" t="s">
        <v>436</v>
      </c>
      <c r="B611" s="566" t="s">
        <v>438</v>
      </c>
      <c r="C611" s="567" t="s">
        <v>448</v>
      </c>
      <c r="D611" s="568" t="s">
        <v>449</v>
      </c>
      <c r="E611" s="567" t="s">
        <v>439</v>
      </c>
      <c r="F611" s="568" t="s">
        <v>440</v>
      </c>
      <c r="G611" s="567" t="s">
        <v>1360</v>
      </c>
      <c r="H611" s="567">
        <v>159673</v>
      </c>
      <c r="I611" s="567">
        <v>59673</v>
      </c>
      <c r="J611" s="567" t="s">
        <v>1456</v>
      </c>
      <c r="K611" s="567" t="s">
        <v>1459</v>
      </c>
      <c r="L611" s="569">
        <v>155.62999658566341</v>
      </c>
      <c r="M611" s="569">
        <v>9</v>
      </c>
      <c r="N611" s="570">
        <v>1400.729965856634</v>
      </c>
    </row>
    <row r="612" spans="1:14" ht="14.4" customHeight="1" x14ac:dyDescent="0.3">
      <c r="A612" s="565" t="s">
        <v>436</v>
      </c>
      <c r="B612" s="566" t="s">
        <v>438</v>
      </c>
      <c r="C612" s="567" t="s">
        <v>448</v>
      </c>
      <c r="D612" s="568" t="s">
        <v>449</v>
      </c>
      <c r="E612" s="567" t="s">
        <v>439</v>
      </c>
      <c r="F612" s="568" t="s">
        <v>440</v>
      </c>
      <c r="G612" s="567" t="s">
        <v>1360</v>
      </c>
      <c r="H612" s="567">
        <v>159808</v>
      </c>
      <c r="I612" s="567">
        <v>59808</v>
      </c>
      <c r="J612" s="567" t="s">
        <v>1460</v>
      </c>
      <c r="K612" s="567" t="s">
        <v>1461</v>
      </c>
      <c r="L612" s="569">
        <v>1964</v>
      </c>
      <c r="M612" s="569">
        <v>2</v>
      </c>
      <c r="N612" s="570">
        <v>3928</v>
      </c>
    </row>
    <row r="613" spans="1:14" ht="14.4" customHeight="1" x14ac:dyDescent="0.3">
      <c r="A613" s="565" t="s">
        <v>436</v>
      </c>
      <c r="B613" s="566" t="s">
        <v>438</v>
      </c>
      <c r="C613" s="567" t="s">
        <v>448</v>
      </c>
      <c r="D613" s="568" t="s">
        <v>449</v>
      </c>
      <c r="E613" s="567" t="s">
        <v>439</v>
      </c>
      <c r="F613" s="568" t="s">
        <v>440</v>
      </c>
      <c r="G613" s="567" t="s">
        <v>1360</v>
      </c>
      <c r="H613" s="567">
        <v>159810</v>
      </c>
      <c r="I613" s="567">
        <v>59810</v>
      </c>
      <c r="J613" s="567" t="s">
        <v>1460</v>
      </c>
      <c r="K613" s="567" t="s">
        <v>1462</v>
      </c>
      <c r="L613" s="569">
        <v>2475.9499999999998</v>
      </c>
      <c r="M613" s="569">
        <v>1</v>
      </c>
      <c r="N613" s="570">
        <v>2475.9499999999998</v>
      </c>
    </row>
    <row r="614" spans="1:14" ht="14.4" customHeight="1" x14ac:dyDescent="0.3">
      <c r="A614" s="565" t="s">
        <v>436</v>
      </c>
      <c r="B614" s="566" t="s">
        <v>438</v>
      </c>
      <c r="C614" s="567" t="s">
        <v>448</v>
      </c>
      <c r="D614" s="568" t="s">
        <v>449</v>
      </c>
      <c r="E614" s="567" t="s">
        <v>439</v>
      </c>
      <c r="F614" s="568" t="s">
        <v>440</v>
      </c>
      <c r="G614" s="567" t="s">
        <v>1360</v>
      </c>
      <c r="H614" s="567">
        <v>164788</v>
      </c>
      <c r="I614" s="567">
        <v>64788</v>
      </c>
      <c r="J614" s="567" t="s">
        <v>1463</v>
      </c>
      <c r="K614" s="567" t="s">
        <v>565</v>
      </c>
      <c r="L614" s="569">
        <v>125.07</v>
      </c>
      <c r="M614" s="569">
        <v>1</v>
      </c>
      <c r="N614" s="570">
        <v>125.07</v>
      </c>
    </row>
    <row r="615" spans="1:14" ht="14.4" customHeight="1" x14ac:dyDescent="0.3">
      <c r="A615" s="565" t="s">
        <v>436</v>
      </c>
      <c r="B615" s="566" t="s">
        <v>438</v>
      </c>
      <c r="C615" s="567" t="s">
        <v>448</v>
      </c>
      <c r="D615" s="568" t="s">
        <v>449</v>
      </c>
      <c r="E615" s="567" t="s">
        <v>439</v>
      </c>
      <c r="F615" s="568" t="s">
        <v>440</v>
      </c>
      <c r="G615" s="567" t="s">
        <v>1360</v>
      </c>
      <c r="H615" s="567">
        <v>166004</v>
      </c>
      <c r="I615" s="567">
        <v>66004</v>
      </c>
      <c r="J615" s="567" t="s">
        <v>1464</v>
      </c>
      <c r="K615" s="567" t="s">
        <v>1465</v>
      </c>
      <c r="L615" s="569">
        <v>50.44</v>
      </c>
      <c r="M615" s="569">
        <v>1</v>
      </c>
      <c r="N615" s="570">
        <v>50.44</v>
      </c>
    </row>
    <row r="616" spans="1:14" ht="14.4" customHeight="1" x14ac:dyDescent="0.3">
      <c r="A616" s="565" t="s">
        <v>436</v>
      </c>
      <c r="B616" s="566" t="s">
        <v>438</v>
      </c>
      <c r="C616" s="567" t="s">
        <v>448</v>
      </c>
      <c r="D616" s="568" t="s">
        <v>449</v>
      </c>
      <c r="E616" s="567" t="s">
        <v>439</v>
      </c>
      <c r="F616" s="568" t="s">
        <v>440</v>
      </c>
      <c r="G616" s="567" t="s">
        <v>1360</v>
      </c>
      <c r="H616" s="567">
        <v>166030</v>
      </c>
      <c r="I616" s="567">
        <v>66030</v>
      </c>
      <c r="J616" s="567" t="s">
        <v>1368</v>
      </c>
      <c r="K616" s="567" t="s">
        <v>1466</v>
      </c>
      <c r="L616" s="569">
        <v>109.11332070236635</v>
      </c>
      <c r="M616" s="569">
        <v>15</v>
      </c>
      <c r="N616" s="570">
        <v>1636.8788759768458</v>
      </c>
    </row>
    <row r="617" spans="1:14" ht="14.4" customHeight="1" x14ac:dyDescent="0.3">
      <c r="A617" s="565" t="s">
        <v>436</v>
      </c>
      <c r="B617" s="566" t="s">
        <v>438</v>
      </c>
      <c r="C617" s="567" t="s">
        <v>448</v>
      </c>
      <c r="D617" s="568" t="s">
        <v>449</v>
      </c>
      <c r="E617" s="567" t="s">
        <v>439</v>
      </c>
      <c r="F617" s="568" t="s">
        <v>440</v>
      </c>
      <c r="G617" s="567" t="s">
        <v>1360</v>
      </c>
      <c r="H617" s="567">
        <v>166759</v>
      </c>
      <c r="I617" s="567">
        <v>166759</v>
      </c>
      <c r="J617" s="567" t="s">
        <v>1467</v>
      </c>
      <c r="K617" s="567" t="s">
        <v>1468</v>
      </c>
      <c r="L617" s="569">
        <v>65.309988555915069</v>
      </c>
      <c r="M617" s="569">
        <v>4</v>
      </c>
      <c r="N617" s="570">
        <v>261.2799781510451</v>
      </c>
    </row>
    <row r="618" spans="1:14" ht="14.4" customHeight="1" x14ac:dyDescent="0.3">
      <c r="A618" s="565" t="s">
        <v>436</v>
      </c>
      <c r="B618" s="566" t="s">
        <v>438</v>
      </c>
      <c r="C618" s="567" t="s">
        <v>448</v>
      </c>
      <c r="D618" s="568" t="s">
        <v>449</v>
      </c>
      <c r="E618" s="567" t="s">
        <v>439</v>
      </c>
      <c r="F618" s="568" t="s">
        <v>440</v>
      </c>
      <c r="G618" s="567" t="s">
        <v>1360</v>
      </c>
      <c r="H618" s="567">
        <v>176708</v>
      </c>
      <c r="I618" s="567">
        <v>76708</v>
      </c>
      <c r="J618" s="567" t="s">
        <v>1469</v>
      </c>
      <c r="K618" s="567" t="s">
        <v>1193</v>
      </c>
      <c r="L618" s="569">
        <v>98.450068849890101</v>
      </c>
      <c r="M618" s="569">
        <v>1</v>
      </c>
      <c r="N618" s="570">
        <v>98.450068849890101</v>
      </c>
    </row>
    <row r="619" spans="1:14" ht="14.4" customHeight="1" x14ac:dyDescent="0.3">
      <c r="A619" s="565" t="s">
        <v>436</v>
      </c>
      <c r="B619" s="566" t="s">
        <v>438</v>
      </c>
      <c r="C619" s="567" t="s">
        <v>448</v>
      </c>
      <c r="D619" s="568" t="s">
        <v>449</v>
      </c>
      <c r="E619" s="567" t="s">
        <v>439</v>
      </c>
      <c r="F619" s="568" t="s">
        <v>440</v>
      </c>
      <c r="G619" s="567" t="s">
        <v>1360</v>
      </c>
      <c r="H619" s="567">
        <v>183099</v>
      </c>
      <c r="I619" s="567">
        <v>83099</v>
      </c>
      <c r="J619" s="567" t="s">
        <v>1470</v>
      </c>
      <c r="K619" s="567" t="s">
        <v>1471</v>
      </c>
      <c r="L619" s="569">
        <v>88.335002627705151</v>
      </c>
      <c r="M619" s="569">
        <v>4</v>
      </c>
      <c r="N619" s="570">
        <v>353.3400105108206</v>
      </c>
    </row>
    <row r="620" spans="1:14" ht="14.4" customHeight="1" x14ac:dyDescent="0.3">
      <c r="A620" s="565" t="s">
        <v>436</v>
      </c>
      <c r="B620" s="566" t="s">
        <v>438</v>
      </c>
      <c r="C620" s="567" t="s">
        <v>448</v>
      </c>
      <c r="D620" s="568" t="s">
        <v>449</v>
      </c>
      <c r="E620" s="567" t="s">
        <v>439</v>
      </c>
      <c r="F620" s="568" t="s">
        <v>440</v>
      </c>
      <c r="G620" s="567" t="s">
        <v>1360</v>
      </c>
      <c r="H620" s="567">
        <v>183100</v>
      </c>
      <c r="I620" s="567">
        <v>83100</v>
      </c>
      <c r="J620" s="567" t="s">
        <v>1470</v>
      </c>
      <c r="K620" s="567" t="s">
        <v>1472</v>
      </c>
      <c r="L620" s="569">
        <v>160.34</v>
      </c>
      <c r="M620" s="569">
        <v>1</v>
      </c>
      <c r="N620" s="570">
        <v>160.34</v>
      </c>
    </row>
    <row r="621" spans="1:14" ht="14.4" customHeight="1" x14ac:dyDescent="0.3">
      <c r="A621" s="565" t="s">
        <v>436</v>
      </c>
      <c r="B621" s="566" t="s">
        <v>438</v>
      </c>
      <c r="C621" s="567" t="s">
        <v>448</v>
      </c>
      <c r="D621" s="568" t="s">
        <v>449</v>
      </c>
      <c r="E621" s="567" t="s">
        <v>439</v>
      </c>
      <c r="F621" s="568" t="s">
        <v>440</v>
      </c>
      <c r="G621" s="567" t="s">
        <v>1360</v>
      </c>
      <c r="H621" s="567">
        <v>184262</v>
      </c>
      <c r="I621" s="567">
        <v>84262</v>
      </c>
      <c r="J621" s="567" t="s">
        <v>1473</v>
      </c>
      <c r="K621" s="567" t="s">
        <v>1474</v>
      </c>
      <c r="L621" s="569">
        <v>255.00898478632601</v>
      </c>
      <c r="M621" s="569">
        <v>2</v>
      </c>
      <c r="N621" s="570">
        <v>510.01796957265202</v>
      </c>
    </row>
    <row r="622" spans="1:14" ht="14.4" customHeight="1" x14ac:dyDescent="0.3">
      <c r="A622" s="565" t="s">
        <v>436</v>
      </c>
      <c r="B622" s="566" t="s">
        <v>438</v>
      </c>
      <c r="C622" s="567" t="s">
        <v>448</v>
      </c>
      <c r="D622" s="568" t="s">
        <v>449</v>
      </c>
      <c r="E622" s="567" t="s">
        <v>439</v>
      </c>
      <c r="F622" s="568" t="s">
        <v>440</v>
      </c>
      <c r="G622" s="567" t="s">
        <v>1360</v>
      </c>
      <c r="H622" s="567">
        <v>184399</v>
      </c>
      <c r="I622" s="567">
        <v>84399</v>
      </c>
      <c r="J622" s="567" t="s">
        <v>1475</v>
      </c>
      <c r="K622" s="567" t="s">
        <v>1476</v>
      </c>
      <c r="L622" s="569">
        <v>337.47574463139119</v>
      </c>
      <c r="M622" s="569">
        <v>5</v>
      </c>
      <c r="N622" s="570">
        <v>1687.702978525565</v>
      </c>
    </row>
    <row r="623" spans="1:14" ht="14.4" customHeight="1" x14ac:dyDescent="0.3">
      <c r="A623" s="565" t="s">
        <v>436</v>
      </c>
      <c r="B623" s="566" t="s">
        <v>438</v>
      </c>
      <c r="C623" s="567" t="s">
        <v>448</v>
      </c>
      <c r="D623" s="568" t="s">
        <v>449</v>
      </c>
      <c r="E623" s="567" t="s">
        <v>439</v>
      </c>
      <c r="F623" s="568" t="s">
        <v>440</v>
      </c>
      <c r="G623" s="567" t="s">
        <v>1360</v>
      </c>
      <c r="H623" s="567">
        <v>184400</v>
      </c>
      <c r="I623" s="567">
        <v>84400</v>
      </c>
      <c r="J623" s="567" t="s">
        <v>1477</v>
      </c>
      <c r="K623" s="567" t="s">
        <v>1478</v>
      </c>
      <c r="L623" s="569">
        <v>713.13</v>
      </c>
      <c r="M623" s="569">
        <v>1</v>
      </c>
      <c r="N623" s="570">
        <v>713.13</v>
      </c>
    </row>
    <row r="624" spans="1:14" ht="14.4" customHeight="1" x14ac:dyDescent="0.3">
      <c r="A624" s="565" t="s">
        <v>436</v>
      </c>
      <c r="B624" s="566" t="s">
        <v>438</v>
      </c>
      <c r="C624" s="567" t="s">
        <v>448</v>
      </c>
      <c r="D624" s="568" t="s">
        <v>449</v>
      </c>
      <c r="E624" s="567" t="s">
        <v>439</v>
      </c>
      <c r="F624" s="568" t="s">
        <v>440</v>
      </c>
      <c r="G624" s="567" t="s">
        <v>1360</v>
      </c>
      <c r="H624" s="567">
        <v>187788</v>
      </c>
      <c r="I624" s="567">
        <v>187788</v>
      </c>
      <c r="J624" s="567" t="s">
        <v>1479</v>
      </c>
      <c r="K624" s="567" t="s">
        <v>541</v>
      </c>
      <c r="L624" s="569">
        <v>151.71</v>
      </c>
      <c r="M624" s="569">
        <v>1</v>
      </c>
      <c r="N624" s="570">
        <v>151.71</v>
      </c>
    </row>
    <row r="625" spans="1:14" ht="14.4" customHeight="1" x14ac:dyDescent="0.3">
      <c r="A625" s="565" t="s">
        <v>436</v>
      </c>
      <c r="B625" s="566" t="s">
        <v>438</v>
      </c>
      <c r="C625" s="567" t="s">
        <v>448</v>
      </c>
      <c r="D625" s="568" t="s">
        <v>449</v>
      </c>
      <c r="E625" s="567" t="s">
        <v>439</v>
      </c>
      <c r="F625" s="568" t="s">
        <v>440</v>
      </c>
      <c r="G625" s="567" t="s">
        <v>1360</v>
      </c>
      <c r="H625" s="567">
        <v>190957</v>
      </c>
      <c r="I625" s="567">
        <v>90957</v>
      </c>
      <c r="J625" s="567" t="s">
        <v>1480</v>
      </c>
      <c r="K625" s="567" t="s">
        <v>701</v>
      </c>
      <c r="L625" s="569">
        <v>43.14042592197751</v>
      </c>
      <c r="M625" s="569">
        <v>46</v>
      </c>
      <c r="N625" s="570">
        <v>1985.4056456506739</v>
      </c>
    </row>
    <row r="626" spans="1:14" ht="14.4" customHeight="1" x14ac:dyDescent="0.3">
      <c r="A626" s="565" t="s">
        <v>436</v>
      </c>
      <c r="B626" s="566" t="s">
        <v>438</v>
      </c>
      <c r="C626" s="567" t="s">
        <v>448</v>
      </c>
      <c r="D626" s="568" t="s">
        <v>449</v>
      </c>
      <c r="E626" s="567" t="s">
        <v>439</v>
      </c>
      <c r="F626" s="568" t="s">
        <v>440</v>
      </c>
      <c r="G626" s="567" t="s">
        <v>1360</v>
      </c>
      <c r="H626" s="567">
        <v>190959</v>
      </c>
      <c r="I626" s="567">
        <v>90959</v>
      </c>
      <c r="J626" s="567" t="s">
        <v>1480</v>
      </c>
      <c r="K626" s="567" t="s">
        <v>1481</v>
      </c>
      <c r="L626" s="569">
        <v>56.610108904261352</v>
      </c>
      <c r="M626" s="569">
        <v>3</v>
      </c>
      <c r="N626" s="570">
        <v>169.8304356170454</v>
      </c>
    </row>
    <row r="627" spans="1:14" ht="14.4" customHeight="1" x14ac:dyDescent="0.3">
      <c r="A627" s="565" t="s">
        <v>436</v>
      </c>
      <c r="B627" s="566" t="s">
        <v>438</v>
      </c>
      <c r="C627" s="567" t="s">
        <v>448</v>
      </c>
      <c r="D627" s="568" t="s">
        <v>449</v>
      </c>
      <c r="E627" s="567" t="s">
        <v>439</v>
      </c>
      <c r="F627" s="568" t="s">
        <v>440</v>
      </c>
      <c r="G627" s="567" t="s">
        <v>1360</v>
      </c>
      <c r="H627" s="567">
        <v>192340</v>
      </c>
      <c r="I627" s="567">
        <v>192340</v>
      </c>
      <c r="J627" s="567" t="s">
        <v>1482</v>
      </c>
      <c r="K627" s="567" t="s">
        <v>1483</v>
      </c>
      <c r="L627" s="569">
        <v>99.83</v>
      </c>
      <c r="M627" s="569">
        <v>1</v>
      </c>
      <c r="N627" s="570">
        <v>99.83</v>
      </c>
    </row>
    <row r="628" spans="1:14" ht="14.4" customHeight="1" x14ac:dyDescent="0.3">
      <c r="A628" s="565" t="s">
        <v>436</v>
      </c>
      <c r="B628" s="566" t="s">
        <v>438</v>
      </c>
      <c r="C628" s="567" t="s">
        <v>448</v>
      </c>
      <c r="D628" s="568" t="s">
        <v>449</v>
      </c>
      <c r="E628" s="567" t="s">
        <v>439</v>
      </c>
      <c r="F628" s="568" t="s">
        <v>440</v>
      </c>
      <c r="G628" s="567" t="s">
        <v>1360</v>
      </c>
      <c r="H628" s="567">
        <v>192587</v>
      </c>
      <c r="I628" s="567">
        <v>92587</v>
      </c>
      <c r="J628" s="567" t="s">
        <v>1484</v>
      </c>
      <c r="K628" s="567" t="s">
        <v>1485</v>
      </c>
      <c r="L628" s="569">
        <v>102.89089715634732</v>
      </c>
      <c r="M628" s="569">
        <v>3</v>
      </c>
      <c r="N628" s="570">
        <v>308.67269146904198</v>
      </c>
    </row>
    <row r="629" spans="1:14" ht="14.4" customHeight="1" x14ac:dyDescent="0.3">
      <c r="A629" s="565" t="s">
        <v>436</v>
      </c>
      <c r="B629" s="566" t="s">
        <v>438</v>
      </c>
      <c r="C629" s="567" t="s">
        <v>448</v>
      </c>
      <c r="D629" s="568" t="s">
        <v>449</v>
      </c>
      <c r="E629" s="567" t="s">
        <v>439</v>
      </c>
      <c r="F629" s="568" t="s">
        <v>440</v>
      </c>
      <c r="G629" s="567" t="s">
        <v>1360</v>
      </c>
      <c r="H629" s="567">
        <v>193013</v>
      </c>
      <c r="I629" s="567">
        <v>93013</v>
      </c>
      <c r="J629" s="567" t="s">
        <v>1486</v>
      </c>
      <c r="K629" s="567" t="s">
        <v>1466</v>
      </c>
      <c r="L629" s="569">
        <v>133.32539284696131</v>
      </c>
      <c r="M629" s="569">
        <v>22</v>
      </c>
      <c r="N629" s="570">
        <v>2903.8141820211031</v>
      </c>
    </row>
    <row r="630" spans="1:14" ht="14.4" customHeight="1" x14ac:dyDescent="0.3">
      <c r="A630" s="565" t="s">
        <v>436</v>
      </c>
      <c r="B630" s="566" t="s">
        <v>438</v>
      </c>
      <c r="C630" s="567" t="s">
        <v>448</v>
      </c>
      <c r="D630" s="568" t="s">
        <v>449</v>
      </c>
      <c r="E630" s="567" t="s">
        <v>439</v>
      </c>
      <c r="F630" s="568" t="s">
        <v>440</v>
      </c>
      <c r="G630" s="567" t="s">
        <v>1360</v>
      </c>
      <c r="H630" s="567">
        <v>193015</v>
      </c>
      <c r="I630" s="567">
        <v>93015</v>
      </c>
      <c r="J630" s="567" t="s">
        <v>1487</v>
      </c>
      <c r="K630" s="567" t="s">
        <v>1488</v>
      </c>
      <c r="L630" s="569">
        <v>302.60000000000002</v>
      </c>
      <c r="M630" s="569">
        <v>1</v>
      </c>
      <c r="N630" s="570">
        <v>302.60000000000002</v>
      </c>
    </row>
    <row r="631" spans="1:14" ht="14.4" customHeight="1" x14ac:dyDescent="0.3">
      <c r="A631" s="565" t="s">
        <v>436</v>
      </c>
      <c r="B631" s="566" t="s">
        <v>438</v>
      </c>
      <c r="C631" s="567" t="s">
        <v>448</v>
      </c>
      <c r="D631" s="568" t="s">
        <v>449</v>
      </c>
      <c r="E631" s="567" t="s">
        <v>439</v>
      </c>
      <c r="F631" s="568" t="s">
        <v>440</v>
      </c>
      <c r="G631" s="567" t="s">
        <v>1360</v>
      </c>
      <c r="H631" s="567">
        <v>193016</v>
      </c>
      <c r="I631" s="567">
        <v>93016</v>
      </c>
      <c r="J631" s="567" t="s">
        <v>1489</v>
      </c>
      <c r="K631" s="567" t="s">
        <v>1490</v>
      </c>
      <c r="L631" s="569">
        <v>192.01429317631667</v>
      </c>
      <c r="M631" s="569">
        <v>23</v>
      </c>
      <c r="N631" s="570">
        <v>4416.3620701168666</v>
      </c>
    </row>
    <row r="632" spans="1:14" ht="14.4" customHeight="1" x14ac:dyDescent="0.3">
      <c r="A632" s="565" t="s">
        <v>436</v>
      </c>
      <c r="B632" s="566" t="s">
        <v>438</v>
      </c>
      <c r="C632" s="567" t="s">
        <v>448</v>
      </c>
      <c r="D632" s="568" t="s">
        <v>449</v>
      </c>
      <c r="E632" s="567" t="s">
        <v>439</v>
      </c>
      <c r="F632" s="568" t="s">
        <v>440</v>
      </c>
      <c r="G632" s="567" t="s">
        <v>1360</v>
      </c>
      <c r="H632" s="567">
        <v>193018</v>
      </c>
      <c r="I632" s="567">
        <v>93018</v>
      </c>
      <c r="J632" s="567" t="s">
        <v>1491</v>
      </c>
      <c r="K632" s="567" t="s">
        <v>1492</v>
      </c>
      <c r="L632" s="569">
        <v>649.54651472921364</v>
      </c>
      <c r="M632" s="569">
        <v>3</v>
      </c>
      <c r="N632" s="570">
        <v>1948.6395441876409</v>
      </c>
    </row>
    <row r="633" spans="1:14" ht="14.4" customHeight="1" x14ac:dyDescent="0.3">
      <c r="A633" s="565" t="s">
        <v>436</v>
      </c>
      <c r="B633" s="566" t="s">
        <v>438</v>
      </c>
      <c r="C633" s="567" t="s">
        <v>448</v>
      </c>
      <c r="D633" s="568" t="s">
        <v>449</v>
      </c>
      <c r="E633" s="567" t="s">
        <v>439</v>
      </c>
      <c r="F633" s="568" t="s">
        <v>440</v>
      </c>
      <c r="G633" s="567" t="s">
        <v>1360</v>
      </c>
      <c r="H633" s="567">
        <v>193019</v>
      </c>
      <c r="I633" s="567">
        <v>93019</v>
      </c>
      <c r="J633" s="567" t="s">
        <v>1493</v>
      </c>
      <c r="K633" s="567" t="s">
        <v>1494</v>
      </c>
      <c r="L633" s="569">
        <v>267.56144499560958</v>
      </c>
      <c r="M633" s="569">
        <v>5</v>
      </c>
      <c r="N633" s="570">
        <v>1337.807224978048</v>
      </c>
    </row>
    <row r="634" spans="1:14" ht="14.4" customHeight="1" x14ac:dyDescent="0.3">
      <c r="A634" s="565" t="s">
        <v>436</v>
      </c>
      <c r="B634" s="566" t="s">
        <v>438</v>
      </c>
      <c r="C634" s="567" t="s">
        <v>448</v>
      </c>
      <c r="D634" s="568" t="s">
        <v>449</v>
      </c>
      <c r="E634" s="567" t="s">
        <v>439</v>
      </c>
      <c r="F634" s="568" t="s">
        <v>440</v>
      </c>
      <c r="G634" s="567" t="s">
        <v>1360</v>
      </c>
      <c r="H634" s="567">
        <v>193021</v>
      </c>
      <c r="I634" s="567">
        <v>93021</v>
      </c>
      <c r="J634" s="567" t="s">
        <v>1495</v>
      </c>
      <c r="K634" s="567" t="s">
        <v>759</v>
      </c>
      <c r="L634" s="569">
        <v>947.2099999999997</v>
      </c>
      <c r="M634" s="569">
        <v>3</v>
      </c>
      <c r="N634" s="570">
        <v>2841.6299999999992</v>
      </c>
    </row>
    <row r="635" spans="1:14" ht="14.4" customHeight="1" x14ac:dyDescent="0.3">
      <c r="A635" s="565" t="s">
        <v>436</v>
      </c>
      <c r="B635" s="566" t="s">
        <v>438</v>
      </c>
      <c r="C635" s="567" t="s">
        <v>448</v>
      </c>
      <c r="D635" s="568" t="s">
        <v>449</v>
      </c>
      <c r="E635" s="567" t="s">
        <v>439</v>
      </c>
      <c r="F635" s="568" t="s">
        <v>440</v>
      </c>
      <c r="G635" s="567" t="s">
        <v>1360</v>
      </c>
      <c r="H635" s="567">
        <v>194113</v>
      </c>
      <c r="I635" s="567">
        <v>94113</v>
      </c>
      <c r="J635" s="567" t="s">
        <v>1496</v>
      </c>
      <c r="K635" s="567" t="s">
        <v>1497</v>
      </c>
      <c r="L635" s="569">
        <v>116.909963897941</v>
      </c>
      <c r="M635" s="569">
        <v>5</v>
      </c>
      <c r="N635" s="570">
        <v>584.31989169382302</v>
      </c>
    </row>
    <row r="636" spans="1:14" ht="14.4" customHeight="1" x14ac:dyDescent="0.3">
      <c r="A636" s="565" t="s">
        <v>436</v>
      </c>
      <c r="B636" s="566" t="s">
        <v>438</v>
      </c>
      <c r="C636" s="567" t="s">
        <v>448</v>
      </c>
      <c r="D636" s="568" t="s">
        <v>449</v>
      </c>
      <c r="E636" s="567" t="s">
        <v>439</v>
      </c>
      <c r="F636" s="568" t="s">
        <v>440</v>
      </c>
      <c r="G636" s="567" t="s">
        <v>1360</v>
      </c>
      <c r="H636" s="567">
        <v>194114</v>
      </c>
      <c r="I636" s="567">
        <v>94114</v>
      </c>
      <c r="J636" s="567" t="s">
        <v>1496</v>
      </c>
      <c r="K636" s="567" t="s">
        <v>1498</v>
      </c>
      <c r="L636" s="569">
        <v>143.09</v>
      </c>
      <c r="M636" s="569">
        <v>2</v>
      </c>
      <c r="N636" s="570">
        <v>286.18</v>
      </c>
    </row>
    <row r="637" spans="1:14" ht="14.4" customHeight="1" x14ac:dyDescent="0.3">
      <c r="A637" s="565" t="s">
        <v>436</v>
      </c>
      <c r="B637" s="566" t="s">
        <v>438</v>
      </c>
      <c r="C637" s="567" t="s">
        <v>448</v>
      </c>
      <c r="D637" s="568" t="s">
        <v>449</v>
      </c>
      <c r="E637" s="567" t="s">
        <v>439</v>
      </c>
      <c r="F637" s="568" t="s">
        <v>440</v>
      </c>
      <c r="G637" s="567" t="s">
        <v>1360</v>
      </c>
      <c r="H637" s="567">
        <v>196977</v>
      </c>
      <c r="I637" s="567">
        <v>96977</v>
      </c>
      <c r="J637" s="567" t="s">
        <v>1480</v>
      </c>
      <c r="K637" s="567" t="s">
        <v>1094</v>
      </c>
      <c r="L637" s="569">
        <v>88.02</v>
      </c>
      <c r="M637" s="569">
        <v>1</v>
      </c>
      <c r="N637" s="570">
        <v>88.02</v>
      </c>
    </row>
    <row r="638" spans="1:14" ht="14.4" customHeight="1" x14ac:dyDescent="0.3">
      <c r="A638" s="565" t="s">
        <v>436</v>
      </c>
      <c r="B638" s="566" t="s">
        <v>438</v>
      </c>
      <c r="C638" s="567" t="s">
        <v>448</v>
      </c>
      <c r="D638" s="568" t="s">
        <v>449</v>
      </c>
      <c r="E638" s="567" t="s">
        <v>439</v>
      </c>
      <c r="F638" s="568" t="s">
        <v>440</v>
      </c>
      <c r="G638" s="567" t="s">
        <v>1360</v>
      </c>
      <c r="H638" s="567">
        <v>199600</v>
      </c>
      <c r="I638" s="567">
        <v>99600</v>
      </c>
      <c r="J638" s="567" t="s">
        <v>1368</v>
      </c>
      <c r="K638" s="567" t="s">
        <v>559</v>
      </c>
      <c r="L638" s="569">
        <v>313.74</v>
      </c>
      <c r="M638" s="569">
        <v>1</v>
      </c>
      <c r="N638" s="570">
        <v>313.74</v>
      </c>
    </row>
    <row r="639" spans="1:14" ht="14.4" customHeight="1" x14ac:dyDescent="0.3">
      <c r="A639" s="565" t="s">
        <v>436</v>
      </c>
      <c r="B639" s="566" t="s">
        <v>438</v>
      </c>
      <c r="C639" s="567" t="s">
        <v>448</v>
      </c>
      <c r="D639" s="568" t="s">
        <v>449</v>
      </c>
      <c r="E639" s="567" t="s">
        <v>439</v>
      </c>
      <c r="F639" s="568" t="s">
        <v>440</v>
      </c>
      <c r="G639" s="567" t="s">
        <v>1360</v>
      </c>
      <c r="H639" s="567">
        <v>844377</v>
      </c>
      <c r="I639" s="567">
        <v>102684</v>
      </c>
      <c r="J639" s="567" t="s">
        <v>1499</v>
      </c>
      <c r="K639" s="567" t="s">
        <v>487</v>
      </c>
      <c r="L639" s="569">
        <v>103.35</v>
      </c>
      <c r="M639" s="569">
        <v>1</v>
      </c>
      <c r="N639" s="570">
        <v>103.35</v>
      </c>
    </row>
    <row r="640" spans="1:14" ht="14.4" customHeight="1" x14ac:dyDescent="0.3">
      <c r="A640" s="565" t="s">
        <v>436</v>
      </c>
      <c r="B640" s="566" t="s">
        <v>438</v>
      </c>
      <c r="C640" s="567" t="s">
        <v>448</v>
      </c>
      <c r="D640" s="568" t="s">
        <v>449</v>
      </c>
      <c r="E640" s="567" t="s">
        <v>439</v>
      </c>
      <c r="F640" s="568" t="s">
        <v>440</v>
      </c>
      <c r="G640" s="567" t="s">
        <v>1360</v>
      </c>
      <c r="H640" s="567">
        <v>844480</v>
      </c>
      <c r="I640" s="567">
        <v>114059</v>
      </c>
      <c r="J640" s="567" t="s">
        <v>1500</v>
      </c>
      <c r="K640" s="567" t="s">
        <v>1501</v>
      </c>
      <c r="L640" s="569">
        <v>67.239999999999995</v>
      </c>
      <c r="M640" s="569">
        <v>2</v>
      </c>
      <c r="N640" s="570">
        <v>134.47999999999999</v>
      </c>
    </row>
    <row r="641" spans="1:14" ht="14.4" customHeight="1" x14ac:dyDescent="0.3">
      <c r="A641" s="565" t="s">
        <v>436</v>
      </c>
      <c r="B641" s="566" t="s">
        <v>438</v>
      </c>
      <c r="C641" s="567" t="s">
        <v>448</v>
      </c>
      <c r="D641" s="568" t="s">
        <v>449</v>
      </c>
      <c r="E641" s="567" t="s">
        <v>439</v>
      </c>
      <c r="F641" s="568" t="s">
        <v>440</v>
      </c>
      <c r="G641" s="567" t="s">
        <v>1360</v>
      </c>
      <c r="H641" s="567">
        <v>844554</v>
      </c>
      <c r="I641" s="567">
        <v>114065</v>
      </c>
      <c r="J641" s="567" t="s">
        <v>1502</v>
      </c>
      <c r="K641" s="567" t="s">
        <v>1503</v>
      </c>
      <c r="L641" s="569">
        <v>102.66428571428573</v>
      </c>
      <c r="M641" s="569">
        <v>14</v>
      </c>
      <c r="N641" s="570">
        <v>1437.3</v>
      </c>
    </row>
    <row r="642" spans="1:14" ht="14.4" customHeight="1" x14ac:dyDescent="0.3">
      <c r="A642" s="565" t="s">
        <v>436</v>
      </c>
      <c r="B642" s="566" t="s">
        <v>438</v>
      </c>
      <c r="C642" s="567" t="s">
        <v>448</v>
      </c>
      <c r="D642" s="568" t="s">
        <v>449</v>
      </c>
      <c r="E642" s="567" t="s">
        <v>439</v>
      </c>
      <c r="F642" s="568" t="s">
        <v>440</v>
      </c>
      <c r="G642" s="567" t="s">
        <v>1360</v>
      </c>
      <c r="H642" s="567">
        <v>845796</v>
      </c>
      <c r="I642" s="567">
        <v>126031</v>
      </c>
      <c r="J642" s="567" t="s">
        <v>1504</v>
      </c>
      <c r="K642" s="567" t="s">
        <v>541</v>
      </c>
      <c r="L642" s="569">
        <v>82.622151032469731</v>
      </c>
      <c r="M642" s="569">
        <v>6</v>
      </c>
      <c r="N642" s="570">
        <v>496.19100866705855</v>
      </c>
    </row>
    <row r="643" spans="1:14" ht="14.4" customHeight="1" x14ac:dyDescent="0.3">
      <c r="A643" s="565" t="s">
        <v>436</v>
      </c>
      <c r="B643" s="566" t="s">
        <v>438</v>
      </c>
      <c r="C643" s="567" t="s">
        <v>448</v>
      </c>
      <c r="D643" s="568" t="s">
        <v>449</v>
      </c>
      <c r="E643" s="567" t="s">
        <v>439</v>
      </c>
      <c r="F643" s="568" t="s">
        <v>440</v>
      </c>
      <c r="G643" s="567" t="s">
        <v>1360</v>
      </c>
      <c r="H643" s="567">
        <v>846446</v>
      </c>
      <c r="I643" s="567">
        <v>124343</v>
      </c>
      <c r="J643" s="567" t="s">
        <v>1505</v>
      </c>
      <c r="K643" s="567" t="s">
        <v>555</v>
      </c>
      <c r="L643" s="569">
        <v>103.2552604160155</v>
      </c>
      <c r="M643" s="569">
        <v>2</v>
      </c>
      <c r="N643" s="570">
        <v>206.51052083203101</v>
      </c>
    </row>
    <row r="644" spans="1:14" ht="14.4" customHeight="1" x14ac:dyDescent="0.3">
      <c r="A644" s="565" t="s">
        <v>436</v>
      </c>
      <c r="B644" s="566" t="s">
        <v>438</v>
      </c>
      <c r="C644" s="567" t="s">
        <v>448</v>
      </c>
      <c r="D644" s="568" t="s">
        <v>449</v>
      </c>
      <c r="E644" s="567" t="s">
        <v>439</v>
      </c>
      <c r="F644" s="568" t="s">
        <v>440</v>
      </c>
      <c r="G644" s="567" t="s">
        <v>1360</v>
      </c>
      <c r="H644" s="567">
        <v>847488</v>
      </c>
      <c r="I644" s="567">
        <v>107869</v>
      </c>
      <c r="J644" s="567" t="s">
        <v>1506</v>
      </c>
      <c r="K644" s="567" t="s">
        <v>1507</v>
      </c>
      <c r="L644" s="569">
        <v>71.770014807848938</v>
      </c>
      <c r="M644" s="569">
        <v>14</v>
      </c>
      <c r="N644" s="570">
        <v>1004.7802073098852</v>
      </c>
    </row>
    <row r="645" spans="1:14" ht="14.4" customHeight="1" x14ac:dyDescent="0.3">
      <c r="A645" s="565" t="s">
        <v>436</v>
      </c>
      <c r="B645" s="566" t="s">
        <v>438</v>
      </c>
      <c r="C645" s="567" t="s">
        <v>448</v>
      </c>
      <c r="D645" s="568" t="s">
        <v>449</v>
      </c>
      <c r="E645" s="567" t="s">
        <v>439</v>
      </c>
      <c r="F645" s="568" t="s">
        <v>440</v>
      </c>
      <c r="G645" s="567" t="s">
        <v>1360</v>
      </c>
      <c r="H645" s="567">
        <v>847871</v>
      </c>
      <c r="I645" s="567">
        <v>125524</v>
      </c>
      <c r="J645" s="567" t="s">
        <v>1508</v>
      </c>
      <c r="K645" s="567" t="s">
        <v>1509</v>
      </c>
      <c r="L645" s="569">
        <v>115.3199924447505</v>
      </c>
      <c r="M645" s="569">
        <v>2</v>
      </c>
      <c r="N645" s="570">
        <v>230.63998488950099</v>
      </c>
    </row>
    <row r="646" spans="1:14" ht="14.4" customHeight="1" x14ac:dyDescent="0.3">
      <c r="A646" s="565" t="s">
        <v>436</v>
      </c>
      <c r="B646" s="566" t="s">
        <v>438</v>
      </c>
      <c r="C646" s="567" t="s">
        <v>448</v>
      </c>
      <c r="D646" s="568" t="s">
        <v>449</v>
      </c>
      <c r="E646" s="567" t="s">
        <v>439</v>
      </c>
      <c r="F646" s="568" t="s">
        <v>440</v>
      </c>
      <c r="G646" s="567" t="s">
        <v>1360</v>
      </c>
      <c r="H646" s="567">
        <v>848251</v>
      </c>
      <c r="I646" s="567">
        <v>122632</v>
      </c>
      <c r="J646" s="567" t="s">
        <v>1510</v>
      </c>
      <c r="K646" s="567" t="s">
        <v>1511</v>
      </c>
      <c r="L646" s="569">
        <v>437.55</v>
      </c>
      <c r="M646" s="569">
        <v>1</v>
      </c>
      <c r="N646" s="570">
        <v>437.55</v>
      </c>
    </row>
    <row r="647" spans="1:14" ht="14.4" customHeight="1" x14ac:dyDescent="0.3">
      <c r="A647" s="565" t="s">
        <v>436</v>
      </c>
      <c r="B647" s="566" t="s">
        <v>438</v>
      </c>
      <c r="C647" s="567" t="s">
        <v>448</v>
      </c>
      <c r="D647" s="568" t="s">
        <v>449</v>
      </c>
      <c r="E647" s="567" t="s">
        <v>439</v>
      </c>
      <c r="F647" s="568" t="s">
        <v>440</v>
      </c>
      <c r="G647" s="567" t="s">
        <v>1360</v>
      </c>
      <c r="H647" s="567">
        <v>848722</v>
      </c>
      <c r="I647" s="567">
        <v>151057</v>
      </c>
      <c r="J647" s="567" t="s">
        <v>1512</v>
      </c>
      <c r="K647" s="567" t="s">
        <v>1513</v>
      </c>
      <c r="L647" s="569">
        <v>438.75</v>
      </c>
      <c r="M647" s="569">
        <v>1</v>
      </c>
      <c r="N647" s="570">
        <v>438.75</v>
      </c>
    </row>
    <row r="648" spans="1:14" ht="14.4" customHeight="1" x14ac:dyDescent="0.3">
      <c r="A648" s="565" t="s">
        <v>436</v>
      </c>
      <c r="B648" s="566" t="s">
        <v>438</v>
      </c>
      <c r="C648" s="567" t="s">
        <v>448</v>
      </c>
      <c r="D648" s="568" t="s">
        <v>449</v>
      </c>
      <c r="E648" s="567" t="s">
        <v>439</v>
      </c>
      <c r="F648" s="568" t="s">
        <v>440</v>
      </c>
      <c r="G648" s="567" t="s">
        <v>1360</v>
      </c>
      <c r="H648" s="567">
        <v>848765</v>
      </c>
      <c r="I648" s="567">
        <v>107938</v>
      </c>
      <c r="J648" s="567" t="s">
        <v>1374</v>
      </c>
      <c r="K648" s="567" t="s">
        <v>1514</v>
      </c>
      <c r="L648" s="569">
        <v>135.47</v>
      </c>
      <c r="M648" s="569">
        <v>1</v>
      </c>
      <c r="N648" s="570">
        <v>135.47</v>
      </c>
    </row>
    <row r="649" spans="1:14" ht="14.4" customHeight="1" x14ac:dyDescent="0.3">
      <c r="A649" s="565" t="s">
        <v>436</v>
      </c>
      <c r="B649" s="566" t="s">
        <v>438</v>
      </c>
      <c r="C649" s="567" t="s">
        <v>448</v>
      </c>
      <c r="D649" s="568" t="s">
        <v>449</v>
      </c>
      <c r="E649" s="567" t="s">
        <v>439</v>
      </c>
      <c r="F649" s="568" t="s">
        <v>440</v>
      </c>
      <c r="G649" s="567" t="s">
        <v>1360</v>
      </c>
      <c r="H649" s="567">
        <v>848895</v>
      </c>
      <c r="I649" s="567">
        <v>151056</v>
      </c>
      <c r="J649" s="567" t="s">
        <v>1512</v>
      </c>
      <c r="K649" s="567" t="s">
        <v>1515</v>
      </c>
      <c r="L649" s="569">
        <v>183.78</v>
      </c>
      <c r="M649" s="569">
        <v>1</v>
      </c>
      <c r="N649" s="570">
        <v>183.78</v>
      </c>
    </row>
    <row r="650" spans="1:14" ht="14.4" customHeight="1" x14ac:dyDescent="0.3">
      <c r="A650" s="565" t="s">
        <v>436</v>
      </c>
      <c r="B650" s="566" t="s">
        <v>438</v>
      </c>
      <c r="C650" s="567" t="s">
        <v>448</v>
      </c>
      <c r="D650" s="568" t="s">
        <v>449</v>
      </c>
      <c r="E650" s="567" t="s">
        <v>439</v>
      </c>
      <c r="F650" s="568" t="s">
        <v>440</v>
      </c>
      <c r="G650" s="567" t="s">
        <v>1360</v>
      </c>
      <c r="H650" s="567">
        <v>848907</v>
      </c>
      <c r="I650" s="567">
        <v>148072</v>
      </c>
      <c r="J650" s="567" t="s">
        <v>1516</v>
      </c>
      <c r="K650" s="567" t="s">
        <v>498</v>
      </c>
      <c r="L650" s="569">
        <v>264.36712915273847</v>
      </c>
      <c r="M650" s="569">
        <v>5</v>
      </c>
      <c r="N650" s="570">
        <v>1322.737269345173</v>
      </c>
    </row>
    <row r="651" spans="1:14" ht="14.4" customHeight="1" x14ac:dyDescent="0.3">
      <c r="A651" s="565" t="s">
        <v>436</v>
      </c>
      <c r="B651" s="566" t="s">
        <v>438</v>
      </c>
      <c r="C651" s="567" t="s">
        <v>448</v>
      </c>
      <c r="D651" s="568" t="s">
        <v>449</v>
      </c>
      <c r="E651" s="567" t="s">
        <v>439</v>
      </c>
      <c r="F651" s="568" t="s">
        <v>440</v>
      </c>
      <c r="G651" s="567" t="s">
        <v>1360</v>
      </c>
      <c r="H651" s="567">
        <v>848925</v>
      </c>
      <c r="I651" s="567">
        <v>148068</v>
      </c>
      <c r="J651" s="567" t="s">
        <v>1517</v>
      </c>
      <c r="K651" s="567" t="s">
        <v>512</v>
      </c>
      <c r="L651" s="569">
        <v>188.35499999999999</v>
      </c>
      <c r="M651" s="569">
        <v>4</v>
      </c>
      <c r="N651" s="570">
        <v>753.42</v>
      </c>
    </row>
    <row r="652" spans="1:14" ht="14.4" customHeight="1" x14ac:dyDescent="0.3">
      <c r="A652" s="565" t="s">
        <v>436</v>
      </c>
      <c r="B652" s="566" t="s">
        <v>438</v>
      </c>
      <c r="C652" s="567" t="s">
        <v>448</v>
      </c>
      <c r="D652" s="568" t="s">
        <v>449</v>
      </c>
      <c r="E652" s="567" t="s">
        <v>439</v>
      </c>
      <c r="F652" s="568" t="s">
        <v>440</v>
      </c>
      <c r="G652" s="567" t="s">
        <v>1360</v>
      </c>
      <c r="H652" s="567">
        <v>848947</v>
      </c>
      <c r="I652" s="567">
        <v>135928</v>
      </c>
      <c r="J652" s="567" t="s">
        <v>1518</v>
      </c>
      <c r="K652" s="567" t="s">
        <v>512</v>
      </c>
      <c r="L652" s="569">
        <v>174.29645792395385</v>
      </c>
      <c r="M652" s="569">
        <v>10</v>
      </c>
      <c r="N652" s="570">
        <v>1742.737495087446</v>
      </c>
    </row>
    <row r="653" spans="1:14" ht="14.4" customHeight="1" x14ac:dyDescent="0.3">
      <c r="A653" s="565" t="s">
        <v>436</v>
      </c>
      <c r="B653" s="566" t="s">
        <v>438</v>
      </c>
      <c r="C653" s="567" t="s">
        <v>448</v>
      </c>
      <c r="D653" s="568" t="s">
        <v>449</v>
      </c>
      <c r="E653" s="567" t="s">
        <v>439</v>
      </c>
      <c r="F653" s="568" t="s">
        <v>440</v>
      </c>
      <c r="G653" s="567" t="s">
        <v>1360</v>
      </c>
      <c r="H653" s="567">
        <v>848987</v>
      </c>
      <c r="I653" s="567">
        <v>107888</v>
      </c>
      <c r="J653" s="567" t="s">
        <v>1519</v>
      </c>
      <c r="K653" s="567" t="s">
        <v>1520</v>
      </c>
      <c r="L653" s="569">
        <v>526.73992433854403</v>
      </c>
      <c r="M653" s="569">
        <v>1</v>
      </c>
      <c r="N653" s="570">
        <v>526.73992433854403</v>
      </c>
    </row>
    <row r="654" spans="1:14" ht="14.4" customHeight="1" x14ac:dyDescent="0.3">
      <c r="A654" s="565" t="s">
        <v>436</v>
      </c>
      <c r="B654" s="566" t="s">
        <v>438</v>
      </c>
      <c r="C654" s="567" t="s">
        <v>448</v>
      </c>
      <c r="D654" s="568" t="s">
        <v>449</v>
      </c>
      <c r="E654" s="567" t="s">
        <v>439</v>
      </c>
      <c r="F654" s="568" t="s">
        <v>440</v>
      </c>
      <c r="G654" s="567" t="s">
        <v>1360</v>
      </c>
      <c r="H654" s="567">
        <v>849054</v>
      </c>
      <c r="I654" s="567">
        <v>107847</v>
      </c>
      <c r="J654" s="567" t="s">
        <v>1521</v>
      </c>
      <c r="K654" s="567" t="s">
        <v>498</v>
      </c>
      <c r="L654" s="569">
        <v>256.54012681018202</v>
      </c>
      <c r="M654" s="569">
        <v>2</v>
      </c>
      <c r="N654" s="570">
        <v>513.08025362036403</v>
      </c>
    </row>
    <row r="655" spans="1:14" ht="14.4" customHeight="1" x14ac:dyDescent="0.3">
      <c r="A655" s="565" t="s">
        <v>436</v>
      </c>
      <c r="B655" s="566" t="s">
        <v>438</v>
      </c>
      <c r="C655" s="567" t="s">
        <v>448</v>
      </c>
      <c r="D655" s="568" t="s">
        <v>449</v>
      </c>
      <c r="E655" s="567" t="s">
        <v>439</v>
      </c>
      <c r="F655" s="568" t="s">
        <v>440</v>
      </c>
      <c r="G655" s="567" t="s">
        <v>1360</v>
      </c>
      <c r="H655" s="567">
        <v>849059</v>
      </c>
      <c r="I655" s="567">
        <v>107885</v>
      </c>
      <c r="J655" s="567" t="s">
        <v>1522</v>
      </c>
      <c r="K655" s="567" t="s">
        <v>1523</v>
      </c>
      <c r="L655" s="569">
        <v>256.45050055896343</v>
      </c>
      <c r="M655" s="569">
        <v>22</v>
      </c>
      <c r="N655" s="570">
        <v>5641.4480089434146</v>
      </c>
    </row>
    <row r="656" spans="1:14" ht="14.4" customHeight="1" x14ac:dyDescent="0.3">
      <c r="A656" s="565" t="s">
        <v>436</v>
      </c>
      <c r="B656" s="566" t="s">
        <v>438</v>
      </c>
      <c r="C656" s="567" t="s">
        <v>448</v>
      </c>
      <c r="D656" s="568" t="s">
        <v>449</v>
      </c>
      <c r="E656" s="567" t="s">
        <v>439</v>
      </c>
      <c r="F656" s="568" t="s">
        <v>440</v>
      </c>
      <c r="G656" s="567" t="s">
        <v>1360</v>
      </c>
      <c r="H656" s="567">
        <v>849187</v>
      </c>
      <c r="I656" s="567">
        <v>111902</v>
      </c>
      <c r="J656" s="567" t="s">
        <v>1524</v>
      </c>
      <c r="K656" s="567" t="s">
        <v>1525</v>
      </c>
      <c r="L656" s="569">
        <v>41.539992278516152</v>
      </c>
      <c r="M656" s="569">
        <v>9</v>
      </c>
      <c r="N656" s="570">
        <v>373.8399382281292</v>
      </c>
    </row>
    <row r="657" spans="1:14" ht="14.4" customHeight="1" x14ac:dyDescent="0.3">
      <c r="A657" s="565" t="s">
        <v>436</v>
      </c>
      <c r="B657" s="566" t="s">
        <v>438</v>
      </c>
      <c r="C657" s="567" t="s">
        <v>448</v>
      </c>
      <c r="D657" s="568" t="s">
        <v>449</v>
      </c>
      <c r="E657" s="567" t="s">
        <v>439</v>
      </c>
      <c r="F657" s="568" t="s">
        <v>440</v>
      </c>
      <c r="G657" s="567" t="s">
        <v>1360</v>
      </c>
      <c r="H657" s="567">
        <v>849290</v>
      </c>
      <c r="I657" s="567">
        <v>107848</v>
      </c>
      <c r="J657" s="567" t="s">
        <v>1521</v>
      </c>
      <c r="K657" s="567" t="s">
        <v>1526</v>
      </c>
      <c r="L657" s="569">
        <v>917.08</v>
      </c>
      <c r="M657" s="569">
        <v>2</v>
      </c>
      <c r="N657" s="570">
        <v>1834.16</v>
      </c>
    </row>
    <row r="658" spans="1:14" ht="14.4" customHeight="1" x14ac:dyDescent="0.3">
      <c r="A658" s="565" t="s">
        <v>436</v>
      </c>
      <c r="B658" s="566" t="s">
        <v>438</v>
      </c>
      <c r="C658" s="567" t="s">
        <v>448</v>
      </c>
      <c r="D658" s="568" t="s">
        <v>449</v>
      </c>
      <c r="E658" s="567" t="s">
        <v>439</v>
      </c>
      <c r="F658" s="568" t="s">
        <v>440</v>
      </c>
      <c r="G658" s="567" t="s">
        <v>1360</v>
      </c>
      <c r="H658" s="567">
        <v>849444</v>
      </c>
      <c r="I658" s="567">
        <v>163085</v>
      </c>
      <c r="J658" s="567" t="s">
        <v>1527</v>
      </c>
      <c r="K658" s="567" t="s">
        <v>1528</v>
      </c>
      <c r="L658" s="569">
        <v>30.5</v>
      </c>
      <c r="M658" s="569">
        <v>2</v>
      </c>
      <c r="N658" s="570">
        <v>61</v>
      </c>
    </row>
    <row r="659" spans="1:14" ht="14.4" customHeight="1" x14ac:dyDescent="0.3">
      <c r="A659" s="565" t="s">
        <v>436</v>
      </c>
      <c r="B659" s="566" t="s">
        <v>438</v>
      </c>
      <c r="C659" s="567" t="s">
        <v>448</v>
      </c>
      <c r="D659" s="568" t="s">
        <v>449</v>
      </c>
      <c r="E659" s="567" t="s">
        <v>439</v>
      </c>
      <c r="F659" s="568" t="s">
        <v>440</v>
      </c>
      <c r="G659" s="567" t="s">
        <v>1360</v>
      </c>
      <c r="H659" s="567">
        <v>849453</v>
      </c>
      <c r="I659" s="567">
        <v>163077</v>
      </c>
      <c r="J659" s="567" t="s">
        <v>1529</v>
      </c>
      <c r="K659" s="567" t="s">
        <v>1530</v>
      </c>
      <c r="L659" s="569">
        <v>23.919998516192901</v>
      </c>
      <c r="M659" s="569">
        <v>2</v>
      </c>
      <c r="N659" s="570">
        <v>47.839997032385803</v>
      </c>
    </row>
    <row r="660" spans="1:14" ht="14.4" customHeight="1" x14ac:dyDescent="0.3">
      <c r="A660" s="565" t="s">
        <v>436</v>
      </c>
      <c r="B660" s="566" t="s">
        <v>438</v>
      </c>
      <c r="C660" s="567" t="s">
        <v>448</v>
      </c>
      <c r="D660" s="568" t="s">
        <v>449</v>
      </c>
      <c r="E660" s="567" t="s">
        <v>439</v>
      </c>
      <c r="F660" s="568" t="s">
        <v>440</v>
      </c>
      <c r="G660" s="567" t="s">
        <v>1360</v>
      </c>
      <c r="H660" s="567">
        <v>849500</v>
      </c>
      <c r="I660" s="567">
        <v>120805</v>
      </c>
      <c r="J660" s="567" t="s">
        <v>1531</v>
      </c>
      <c r="K660" s="567" t="s">
        <v>1532</v>
      </c>
      <c r="L660" s="569">
        <v>106.65</v>
      </c>
      <c r="M660" s="569">
        <v>3</v>
      </c>
      <c r="N660" s="570">
        <v>319.95000000000005</v>
      </c>
    </row>
    <row r="661" spans="1:14" ht="14.4" customHeight="1" x14ac:dyDescent="0.3">
      <c r="A661" s="565" t="s">
        <v>436</v>
      </c>
      <c r="B661" s="566" t="s">
        <v>438</v>
      </c>
      <c r="C661" s="567" t="s">
        <v>448</v>
      </c>
      <c r="D661" s="568" t="s">
        <v>449</v>
      </c>
      <c r="E661" s="567" t="s">
        <v>439</v>
      </c>
      <c r="F661" s="568" t="s">
        <v>440</v>
      </c>
      <c r="G661" s="567" t="s">
        <v>1360</v>
      </c>
      <c r="H661" s="567">
        <v>849559</v>
      </c>
      <c r="I661" s="567">
        <v>125066</v>
      </c>
      <c r="J661" s="567" t="s">
        <v>1533</v>
      </c>
      <c r="K661" s="567" t="s">
        <v>1534</v>
      </c>
      <c r="L661" s="569">
        <v>151.726</v>
      </c>
      <c r="M661" s="569">
        <v>6</v>
      </c>
      <c r="N661" s="570">
        <v>910.8599999999999</v>
      </c>
    </row>
    <row r="662" spans="1:14" ht="14.4" customHeight="1" x14ac:dyDescent="0.3">
      <c r="A662" s="565" t="s">
        <v>436</v>
      </c>
      <c r="B662" s="566" t="s">
        <v>438</v>
      </c>
      <c r="C662" s="567" t="s">
        <v>448</v>
      </c>
      <c r="D662" s="568" t="s">
        <v>449</v>
      </c>
      <c r="E662" s="567" t="s">
        <v>439</v>
      </c>
      <c r="F662" s="568" t="s">
        <v>440</v>
      </c>
      <c r="G662" s="567" t="s">
        <v>1360</v>
      </c>
      <c r="H662" s="567">
        <v>849561</v>
      </c>
      <c r="I662" s="567">
        <v>125060</v>
      </c>
      <c r="J662" s="567" t="s">
        <v>1533</v>
      </c>
      <c r="K662" s="567" t="s">
        <v>503</v>
      </c>
      <c r="L662" s="569">
        <v>49.030882134199949</v>
      </c>
      <c r="M662" s="569">
        <v>18</v>
      </c>
      <c r="N662" s="570">
        <v>882.23978681758445</v>
      </c>
    </row>
    <row r="663" spans="1:14" ht="14.4" customHeight="1" x14ac:dyDescent="0.3">
      <c r="A663" s="565" t="s">
        <v>436</v>
      </c>
      <c r="B663" s="566" t="s">
        <v>438</v>
      </c>
      <c r="C663" s="567" t="s">
        <v>448</v>
      </c>
      <c r="D663" s="568" t="s">
        <v>449</v>
      </c>
      <c r="E663" s="567" t="s">
        <v>439</v>
      </c>
      <c r="F663" s="568" t="s">
        <v>440</v>
      </c>
      <c r="G663" s="567" t="s">
        <v>1360</v>
      </c>
      <c r="H663" s="567">
        <v>849570</v>
      </c>
      <c r="I663" s="567">
        <v>151827</v>
      </c>
      <c r="J663" s="567" t="s">
        <v>1535</v>
      </c>
      <c r="K663" s="567" t="s">
        <v>1536</v>
      </c>
      <c r="L663" s="569">
        <v>230.09007606884234</v>
      </c>
      <c r="M663" s="569">
        <v>3</v>
      </c>
      <c r="N663" s="570">
        <v>690.27022820652701</v>
      </c>
    </row>
    <row r="664" spans="1:14" ht="14.4" customHeight="1" x14ac:dyDescent="0.3">
      <c r="A664" s="565" t="s">
        <v>436</v>
      </c>
      <c r="B664" s="566" t="s">
        <v>438</v>
      </c>
      <c r="C664" s="567" t="s">
        <v>448</v>
      </c>
      <c r="D664" s="568" t="s">
        <v>449</v>
      </c>
      <c r="E664" s="567" t="s">
        <v>439</v>
      </c>
      <c r="F664" s="568" t="s">
        <v>440</v>
      </c>
      <c r="G664" s="567" t="s">
        <v>1360</v>
      </c>
      <c r="H664" s="567">
        <v>849660</v>
      </c>
      <c r="I664" s="567">
        <v>111904</v>
      </c>
      <c r="J664" s="567" t="s">
        <v>1524</v>
      </c>
      <c r="K664" s="567" t="s">
        <v>1537</v>
      </c>
      <c r="L664" s="569">
        <v>138.66</v>
      </c>
      <c r="M664" s="569">
        <v>1</v>
      </c>
      <c r="N664" s="570">
        <v>138.66</v>
      </c>
    </row>
    <row r="665" spans="1:14" ht="14.4" customHeight="1" x14ac:dyDescent="0.3">
      <c r="A665" s="565" t="s">
        <v>436</v>
      </c>
      <c r="B665" s="566" t="s">
        <v>438</v>
      </c>
      <c r="C665" s="567" t="s">
        <v>448</v>
      </c>
      <c r="D665" s="568" t="s">
        <v>449</v>
      </c>
      <c r="E665" s="567" t="s">
        <v>439</v>
      </c>
      <c r="F665" s="568" t="s">
        <v>440</v>
      </c>
      <c r="G665" s="567" t="s">
        <v>1360</v>
      </c>
      <c r="H665" s="567">
        <v>849712</v>
      </c>
      <c r="I665" s="567">
        <v>125053</v>
      </c>
      <c r="J665" s="567" t="s">
        <v>1538</v>
      </c>
      <c r="K665" s="567" t="s">
        <v>1539</v>
      </c>
      <c r="L665" s="569">
        <v>218.09</v>
      </c>
      <c r="M665" s="569">
        <v>1</v>
      </c>
      <c r="N665" s="570">
        <v>218.09</v>
      </c>
    </row>
    <row r="666" spans="1:14" ht="14.4" customHeight="1" x14ac:dyDescent="0.3">
      <c r="A666" s="565" t="s">
        <v>436</v>
      </c>
      <c r="B666" s="566" t="s">
        <v>438</v>
      </c>
      <c r="C666" s="567" t="s">
        <v>448</v>
      </c>
      <c r="D666" s="568" t="s">
        <v>449</v>
      </c>
      <c r="E666" s="567" t="s">
        <v>439</v>
      </c>
      <c r="F666" s="568" t="s">
        <v>440</v>
      </c>
      <c r="G666" s="567" t="s">
        <v>1360</v>
      </c>
      <c r="H666" s="567">
        <v>849713</v>
      </c>
      <c r="I666" s="567">
        <v>125046</v>
      </c>
      <c r="J666" s="567" t="s">
        <v>1538</v>
      </c>
      <c r="K666" s="567" t="s">
        <v>1371</v>
      </c>
      <c r="L666" s="569">
        <v>64.595055388171133</v>
      </c>
      <c r="M666" s="569">
        <v>6</v>
      </c>
      <c r="N666" s="570">
        <v>387.46022155268452</v>
      </c>
    </row>
    <row r="667" spans="1:14" ht="14.4" customHeight="1" x14ac:dyDescent="0.3">
      <c r="A667" s="565" t="s">
        <v>436</v>
      </c>
      <c r="B667" s="566" t="s">
        <v>438</v>
      </c>
      <c r="C667" s="567" t="s">
        <v>448</v>
      </c>
      <c r="D667" s="568" t="s">
        <v>449</v>
      </c>
      <c r="E667" s="567" t="s">
        <v>439</v>
      </c>
      <c r="F667" s="568" t="s">
        <v>440</v>
      </c>
      <c r="G667" s="567" t="s">
        <v>1360</v>
      </c>
      <c r="H667" s="567">
        <v>849990</v>
      </c>
      <c r="I667" s="567">
        <v>102596</v>
      </c>
      <c r="J667" s="567" t="s">
        <v>1540</v>
      </c>
      <c r="K667" s="567" t="s">
        <v>1541</v>
      </c>
      <c r="L667" s="569">
        <v>26.073633925421646</v>
      </c>
      <c r="M667" s="569">
        <v>21</v>
      </c>
      <c r="N667" s="570">
        <v>547.60997045402587</v>
      </c>
    </row>
    <row r="668" spans="1:14" ht="14.4" customHeight="1" x14ac:dyDescent="0.3">
      <c r="A668" s="565" t="s">
        <v>436</v>
      </c>
      <c r="B668" s="566" t="s">
        <v>438</v>
      </c>
      <c r="C668" s="567" t="s">
        <v>448</v>
      </c>
      <c r="D668" s="568" t="s">
        <v>449</v>
      </c>
      <c r="E668" s="567" t="s">
        <v>439</v>
      </c>
      <c r="F668" s="568" t="s">
        <v>440</v>
      </c>
      <c r="G668" s="567" t="s">
        <v>1360</v>
      </c>
      <c r="H668" s="567">
        <v>850010</v>
      </c>
      <c r="I668" s="567">
        <v>149543</v>
      </c>
      <c r="J668" s="567" t="s">
        <v>1542</v>
      </c>
      <c r="K668" s="567" t="s">
        <v>586</v>
      </c>
      <c r="L668" s="569">
        <v>315.16790098206025</v>
      </c>
      <c r="M668" s="569">
        <v>25</v>
      </c>
      <c r="N668" s="570">
        <v>7879.3175746582756</v>
      </c>
    </row>
    <row r="669" spans="1:14" ht="14.4" customHeight="1" x14ac:dyDescent="0.3">
      <c r="A669" s="565" t="s">
        <v>436</v>
      </c>
      <c r="B669" s="566" t="s">
        <v>438</v>
      </c>
      <c r="C669" s="567" t="s">
        <v>448</v>
      </c>
      <c r="D669" s="568" t="s">
        <v>449</v>
      </c>
      <c r="E669" s="567" t="s">
        <v>439</v>
      </c>
      <c r="F669" s="568" t="s">
        <v>440</v>
      </c>
      <c r="G669" s="567" t="s">
        <v>1360</v>
      </c>
      <c r="H669" s="567">
        <v>850039</v>
      </c>
      <c r="I669" s="567">
        <v>122119</v>
      </c>
      <c r="J669" s="567" t="s">
        <v>1543</v>
      </c>
      <c r="K669" s="567" t="s">
        <v>1526</v>
      </c>
      <c r="L669" s="569">
        <v>131.59652497940166</v>
      </c>
      <c r="M669" s="569">
        <v>3</v>
      </c>
      <c r="N669" s="570">
        <v>394.78957493820496</v>
      </c>
    </row>
    <row r="670" spans="1:14" ht="14.4" customHeight="1" x14ac:dyDescent="0.3">
      <c r="A670" s="565" t="s">
        <v>436</v>
      </c>
      <c r="B670" s="566" t="s">
        <v>438</v>
      </c>
      <c r="C670" s="567" t="s">
        <v>448</v>
      </c>
      <c r="D670" s="568" t="s">
        <v>449</v>
      </c>
      <c r="E670" s="567" t="s">
        <v>439</v>
      </c>
      <c r="F670" s="568" t="s">
        <v>440</v>
      </c>
      <c r="G670" s="567" t="s">
        <v>1360</v>
      </c>
      <c r="H670" s="567">
        <v>850087</v>
      </c>
      <c r="I670" s="567">
        <v>120791</v>
      </c>
      <c r="J670" s="567" t="s">
        <v>1544</v>
      </c>
      <c r="K670" s="567" t="s">
        <v>530</v>
      </c>
      <c r="L670" s="569">
        <v>80.203317200138514</v>
      </c>
      <c r="M670" s="569">
        <v>13</v>
      </c>
      <c r="N670" s="570">
        <v>1042.3197312907978</v>
      </c>
    </row>
    <row r="671" spans="1:14" ht="14.4" customHeight="1" x14ac:dyDescent="0.3">
      <c r="A671" s="565" t="s">
        <v>436</v>
      </c>
      <c r="B671" s="566" t="s">
        <v>438</v>
      </c>
      <c r="C671" s="567" t="s">
        <v>448</v>
      </c>
      <c r="D671" s="568" t="s">
        <v>449</v>
      </c>
      <c r="E671" s="567" t="s">
        <v>439</v>
      </c>
      <c r="F671" s="568" t="s">
        <v>440</v>
      </c>
      <c r="G671" s="567" t="s">
        <v>1360</v>
      </c>
      <c r="H671" s="567">
        <v>850124</v>
      </c>
      <c r="I671" s="567">
        <v>125082</v>
      </c>
      <c r="J671" s="567" t="s">
        <v>1545</v>
      </c>
      <c r="K671" s="567" t="s">
        <v>498</v>
      </c>
      <c r="L671" s="569">
        <v>122.58</v>
      </c>
      <c r="M671" s="569">
        <v>5</v>
      </c>
      <c r="N671" s="570">
        <v>592.73</v>
      </c>
    </row>
    <row r="672" spans="1:14" ht="14.4" customHeight="1" x14ac:dyDescent="0.3">
      <c r="A672" s="565" t="s">
        <v>436</v>
      </c>
      <c r="B672" s="566" t="s">
        <v>438</v>
      </c>
      <c r="C672" s="567" t="s">
        <v>448</v>
      </c>
      <c r="D672" s="568" t="s">
        <v>449</v>
      </c>
      <c r="E672" s="567" t="s">
        <v>439</v>
      </c>
      <c r="F672" s="568" t="s">
        <v>440</v>
      </c>
      <c r="G672" s="567" t="s">
        <v>1360</v>
      </c>
      <c r="H672" s="567">
        <v>850134</v>
      </c>
      <c r="I672" s="567">
        <v>115480</v>
      </c>
      <c r="J672" s="567" t="s">
        <v>1546</v>
      </c>
      <c r="K672" s="567" t="s">
        <v>1539</v>
      </c>
      <c r="L672" s="569">
        <v>128.96</v>
      </c>
      <c r="M672" s="569">
        <v>1</v>
      </c>
      <c r="N672" s="570">
        <v>128.96</v>
      </c>
    </row>
    <row r="673" spans="1:14" ht="14.4" customHeight="1" x14ac:dyDescent="0.3">
      <c r="A673" s="565" t="s">
        <v>436</v>
      </c>
      <c r="B673" s="566" t="s">
        <v>438</v>
      </c>
      <c r="C673" s="567" t="s">
        <v>448</v>
      </c>
      <c r="D673" s="568" t="s">
        <v>449</v>
      </c>
      <c r="E673" s="567" t="s">
        <v>439</v>
      </c>
      <c r="F673" s="568" t="s">
        <v>440</v>
      </c>
      <c r="G673" s="567" t="s">
        <v>1360</v>
      </c>
      <c r="H673" s="567">
        <v>850396</v>
      </c>
      <c r="I673" s="567">
        <v>131507</v>
      </c>
      <c r="J673" s="567" t="s">
        <v>1547</v>
      </c>
      <c r="K673" s="567" t="s">
        <v>512</v>
      </c>
      <c r="L673" s="569">
        <v>624.86</v>
      </c>
      <c r="M673" s="569">
        <v>1</v>
      </c>
      <c r="N673" s="570">
        <v>624.86</v>
      </c>
    </row>
    <row r="674" spans="1:14" ht="14.4" customHeight="1" x14ac:dyDescent="0.3">
      <c r="A674" s="565" t="s">
        <v>436</v>
      </c>
      <c r="B674" s="566" t="s">
        <v>438</v>
      </c>
      <c r="C674" s="567" t="s">
        <v>448</v>
      </c>
      <c r="D674" s="568" t="s">
        <v>449</v>
      </c>
      <c r="E674" s="567" t="s">
        <v>439</v>
      </c>
      <c r="F674" s="568" t="s">
        <v>440</v>
      </c>
      <c r="G674" s="567" t="s">
        <v>1360</v>
      </c>
      <c r="H674" s="567">
        <v>849997</v>
      </c>
      <c r="I674" s="567">
        <v>500278</v>
      </c>
      <c r="J674" s="567" t="s">
        <v>1548</v>
      </c>
      <c r="K674" s="567" t="s">
        <v>1549</v>
      </c>
      <c r="L674" s="569">
        <v>415.74</v>
      </c>
      <c r="M674" s="569">
        <v>2</v>
      </c>
      <c r="N674" s="570">
        <v>831.48</v>
      </c>
    </row>
    <row r="675" spans="1:14" ht="14.4" customHeight="1" x14ac:dyDescent="0.3">
      <c r="A675" s="565" t="s">
        <v>436</v>
      </c>
      <c r="B675" s="566" t="s">
        <v>438</v>
      </c>
      <c r="C675" s="567" t="s">
        <v>448</v>
      </c>
      <c r="D675" s="568" t="s">
        <v>449</v>
      </c>
      <c r="E675" s="567" t="s">
        <v>441</v>
      </c>
      <c r="F675" s="568" t="s">
        <v>442</v>
      </c>
      <c r="G675" s="567"/>
      <c r="H675" s="567">
        <v>33648</v>
      </c>
      <c r="I675" s="567">
        <v>33648</v>
      </c>
      <c r="J675" s="567" t="s">
        <v>1550</v>
      </c>
      <c r="K675" s="567" t="s">
        <v>1551</v>
      </c>
      <c r="L675" s="569">
        <v>194.629978683123</v>
      </c>
      <c r="M675" s="569">
        <v>1</v>
      </c>
      <c r="N675" s="570">
        <v>194.629978683123</v>
      </c>
    </row>
    <row r="676" spans="1:14" ht="14.4" customHeight="1" x14ac:dyDescent="0.3">
      <c r="A676" s="565" t="s">
        <v>436</v>
      </c>
      <c r="B676" s="566" t="s">
        <v>438</v>
      </c>
      <c r="C676" s="567" t="s">
        <v>448</v>
      </c>
      <c r="D676" s="568" t="s">
        <v>449</v>
      </c>
      <c r="E676" s="567" t="s">
        <v>441</v>
      </c>
      <c r="F676" s="568" t="s">
        <v>442</v>
      </c>
      <c r="G676" s="567" t="s">
        <v>587</v>
      </c>
      <c r="H676" s="567">
        <v>103414</v>
      </c>
      <c r="I676" s="567">
        <v>3414</v>
      </c>
      <c r="J676" s="567" t="s">
        <v>1552</v>
      </c>
      <c r="K676" s="567" t="s">
        <v>1553</v>
      </c>
      <c r="L676" s="569">
        <v>2332.2921233272673</v>
      </c>
      <c r="M676" s="569">
        <v>21.4</v>
      </c>
      <c r="N676" s="570">
        <v>49911.154785060731</v>
      </c>
    </row>
    <row r="677" spans="1:14" ht="14.4" customHeight="1" x14ac:dyDescent="0.3">
      <c r="A677" s="565" t="s">
        <v>436</v>
      </c>
      <c r="B677" s="566" t="s">
        <v>438</v>
      </c>
      <c r="C677" s="567" t="s">
        <v>448</v>
      </c>
      <c r="D677" s="568" t="s">
        <v>449</v>
      </c>
      <c r="E677" s="567" t="s">
        <v>441</v>
      </c>
      <c r="F677" s="568" t="s">
        <v>442</v>
      </c>
      <c r="G677" s="567" t="s">
        <v>1360</v>
      </c>
      <c r="H677" s="567">
        <v>33526</v>
      </c>
      <c r="I677" s="567">
        <v>33526</v>
      </c>
      <c r="J677" s="567" t="s">
        <v>1554</v>
      </c>
      <c r="K677" s="567" t="s">
        <v>1555</v>
      </c>
      <c r="L677" s="569">
        <v>183.36971177698095</v>
      </c>
      <c r="M677" s="569">
        <v>238</v>
      </c>
      <c r="N677" s="570">
        <v>43641.994458569308</v>
      </c>
    </row>
    <row r="678" spans="1:14" ht="14.4" customHeight="1" x14ac:dyDescent="0.3">
      <c r="A678" s="565" t="s">
        <v>436</v>
      </c>
      <c r="B678" s="566" t="s">
        <v>438</v>
      </c>
      <c r="C678" s="567" t="s">
        <v>448</v>
      </c>
      <c r="D678" s="568" t="s">
        <v>449</v>
      </c>
      <c r="E678" s="567" t="s">
        <v>441</v>
      </c>
      <c r="F678" s="568" t="s">
        <v>442</v>
      </c>
      <c r="G678" s="567" t="s">
        <v>1360</v>
      </c>
      <c r="H678" s="567">
        <v>33527</v>
      </c>
      <c r="I678" s="567">
        <v>33527</v>
      </c>
      <c r="J678" s="567" t="s">
        <v>1554</v>
      </c>
      <c r="K678" s="567" t="s">
        <v>1556</v>
      </c>
      <c r="L678" s="569">
        <v>71.940009052078565</v>
      </c>
      <c r="M678" s="569">
        <v>14</v>
      </c>
      <c r="N678" s="570">
        <v>1007.1600633645501</v>
      </c>
    </row>
    <row r="679" spans="1:14" ht="14.4" customHeight="1" x14ac:dyDescent="0.3">
      <c r="A679" s="565" t="s">
        <v>436</v>
      </c>
      <c r="B679" s="566" t="s">
        <v>438</v>
      </c>
      <c r="C679" s="567" t="s">
        <v>448</v>
      </c>
      <c r="D679" s="568" t="s">
        <v>449</v>
      </c>
      <c r="E679" s="567" t="s">
        <v>441</v>
      </c>
      <c r="F679" s="568" t="s">
        <v>442</v>
      </c>
      <c r="G679" s="567" t="s">
        <v>1360</v>
      </c>
      <c r="H679" s="567">
        <v>33531</v>
      </c>
      <c r="I679" s="567">
        <v>33531</v>
      </c>
      <c r="J679" s="567" t="s">
        <v>1557</v>
      </c>
      <c r="K679" s="567" t="s">
        <v>1555</v>
      </c>
      <c r="L679" s="569">
        <v>252.96992765868526</v>
      </c>
      <c r="M679" s="569">
        <v>41</v>
      </c>
      <c r="N679" s="570">
        <v>10371.764261846511</v>
      </c>
    </row>
    <row r="680" spans="1:14" ht="14.4" customHeight="1" x14ac:dyDescent="0.3">
      <c r="A680" s="565" t="s">
        <v>436</v>
      </c>
      <c r="B680" s="566" t="s">
        <v>438</v>
      </c>
      <c r="C680" s="567" t="s">
        <v>448</v>
      </c>
      <c r="D680" s="568" t="s">
        <v>449</v>
      </c>
      <c r="E680" s="567" t="s">
        <v>441</v>
      </c>
      <c r="F680" s="568" t="s">
        <v>442</v>
      </c>
      <c r="G680" s="567" t="s">
        <v>1360</v>
      </c>
      <c r="H680" s="567">
        <v>133146</v>
      </c>
      <c r="I680" s="567">
        <v>33146</v>
      </c>
      <c r="J680" s="567" t="s">
        <v>1558</v>
      </c>
      <c r="K680" s="567" t="s">
        <v>1559</v>
      </c>
      <c r="L680" s="569">
        <v>206.89397479796742</v>
      </c>
      <c r="M680" s="569">
        <v>92</v>
      </c>
      <c r="N680" s="570">
        <v>19042.187837272417</v>
      </c>
    </row>
    <row r="681" spans="1:14" ht="14.4" customHeight="1" x14ac:dyDescent="0.3">
      <c r="A681" s="565" t="s">
        <v>436</v>
      </c>
      <c r="B681" s="566" t="s">
        <v>438</v>
      </c>
      <c r="C681" s="567" t="s">
        <v>448</v>
      </c>
      <c r="D681" s="568" t="s">
        <v>449</v>
      </c>
      <c r="E681" s="567" t="s">
        <v>443</v>
      </c>
      <c r="F681" s="568" t="s">
        <v>444</v>
      </c>
      <c r="G681" s="567"/>
      <c r="H681" s="567">
        <v>112494</v>
      </c>
      <c r="I681" s="567">
        <v>12494</v>
      </c>
      <c r="J681" s="567" t="s">
        <v>1560</v>
      </c>
      <c r="K681" s="567" t="s">
        <v>1561</v>
      </c>
      <c r="L681" s="569">
        <v>299.525256660992</v>
      </c>
      <c r="M681" s="569">
        <v>3</v>
      </c>
      <c r="N681" s="570">
        <v>898.575769982976</v>
      </c>
    </row>
    <row r="682" spans="1:14" ht="14.4" customHeight="1" x14ac:dyDescent="0.3">
      <c r="A682" s="565" t="s">
        <v>436</v>
      </c>
      <c r="B682" s="566" t="s">
        <v>438</v>
      </c>
      <c r="C682" s="567" t="s">
        <v>448</v>
      </c>
      <c r="D682" s="568" t="s">
        <v>449</v>
      </c>
      <c r="E682" s="567" t="s">
        <v>443</v>
      </c>
      <c r="F682" s="568" t="s">
        <v>444</v>
      </c>
      <c r="G682" s="567"/>
      <c r="H682" s="567">
        <v>118547</v>
      </c>
      <c r="I682" s="567">
        <v>18547</v>
      </c>
      <c r="J682" s="567" t="s">
        <v>1562</v>
      </c>
      <c r="K682" s="567" t="s">
        <v>1563</v>
      </c>
      <c r="L682" s="569">
        <v>133.88999999999999</v>
      </c>
      <c r="M682" s="569">
        <v>3</v>
      </c>
      <c r="N682" s="570">
        <v>401.66999999999996</v>
      </c>
    </row>
    <row r="683" spans="1:14" ht="14.4" customHeight="1" x14ac:dyDescent="0.3">
      <c r="A683" s="565" t="s">
        <v>436</v>
      </c>
      <c r="B683" s="566" t="s">
        <v>438</v>
      </c>
      <c r="C683" s="567" t="s">
        <v>448</v>
      </c>
      <c r="D683" s="568" t="s">
        <v>449</v>
      </c>
      <c r="E683" s="567" t="s">
        <v>443</v>
      </c>
      <c r="F683" s="568" t="s">
        <v>444</v>
      </c>
      <c r="G683" s="567"/>
      <c r="H683" s="567">
        <v>194453</v>
      </c>
      <c r="I683" s="567">
        <v>94453</v>
      </c>
      <c r="J683" s="567" t="s">
        <v>1564</v>
      </c>
      <c r="K683" s="567" t="s">
        <v>1565</v>
      </c>
      <c r="L683" s="569">
        <v>64.150061541955154</v>
      </c>
      <c r="M683" s="569">
        <v>4</v>
      </c>
      <c r="N683" s="570">
        <v>256.60024616782061</v>
      </c>
    </row>
    <row r="684" spans="1:14" ht="14.4" customHeight="1" x14ac:dyDescent="0.3">
      <c r="A684" s="565" t="s">
        <v>436</v>
      </c>
      <c r="B684" s="566" t="s">
        <v>438</v>
      </c>
      <c r="C684" s="567" t="s">
        <v>448</v>
      </c>
      <c r="D684" s="568" t="s">
        <v>449</v>
      </c>
      <c r="E684" s="567" t="s">
        <v>443</v>
      </c>
      <c r="F684" s="568" t="s">
        <v>444</v>
      </c>
      <c r="G684" s="567"/>
      <c r="H684" s="567">
        <v>197654</v>
      </c>
      <c r="I684" s="567">
        <v>97654</v>
      </c>
      <c r="J684" s="567" t="s">
        <v>1566</v>
      </c>
      <c r="K684" s="567" t="s">
        <v>1567</v>
      </c>
      <c r="L684" s="569">
        <v>30.91</v>
      </c>
      <c r="M684" s="569">
        <v>2</v>
      </c>
      <c r="N684" s="570">
        <v>61.82</v>
      </c>
    </row>
    <row r="685" spans="1:14" ht="14.4" customHeight="1" x14ac:dyDescent="0.3">
      <c r="A685" s="565" t="s">
        <v>436</v>
      </c>
      <c r="B685" s="566" t="s">
        <v>438</v>
      </c>
      <c r="C685" s="567" t="s">
        <v>448</v>
      </c>
      <c r="D685" s="568" t="s">
        <v>449</v>
      </c>
      <c r="E685" s="567" t="s">
        <v>443</v>
      </c>
      <c r="F685" s="568" t="s">
        <v>444</v>
      </c>
      <c r="G685" s="567" t="s">
        <v>587</v>
      </c>
      <c r="H685" s="567">
        <v>101066</v>
      </c>
      <c r="I685" s="567">
        <v>1066</v>
      </c>
      <c r="J685" s="567" t="s">
        <v>1568</v>
      </c>
      <c r="K685" s="567" t="s">
        <v>1569</v>
      </c>
      <c r="L685" s="569">
        <v>37.724294730292549</v>
      </c>
      <c r="M685" s="569">
        <v>15</v>
      </c>
      <c r="N685" s="570">
        <v>565.99109946881902</v>
      </c>
    </row>
    <row r="686" spans="1:14" ht="14.4" customHeight="1" x14ac:dyDescent="0.3">
      <c r="A686" s="565" t="s">
        <v>436</v>
      </c>
      <c r="B686" s="566" t="s">
        <v>438</v>
      </c>
      <c r="C686" s="567" t="s">
        <v>448</v>
      </c>
      <c r="D686" s="568" t="s">
        <v>449</v>
      </c>
      <c r="E686" s="567" t="s">
        <v>443</v>
      </c>
      <c r="F686" s="568" t="s">
        <v>444</v>
      </c>
      <c r="G686" s="567" t="s">
        <v>587</v>
      </c>
      <c r="H686" s="567">
        <v>101076</v>
      </c>
      <c r="I686" s="567">
        <v>1076</v>
      </c>
      <c r="J686" s="567" t="s">
        <v>1570</v>
      </c>
      <c r="K686" s="567" t="s">
        <v>1571</v>
      </c>
      <c r="L686" s="569">
        <v>64.629731960410794</v>
      </c>
      <c r="M686" s="569">
        <v>2</v>
      </c>
      <c r="N686" s="570">
        <v>129.25946392082159</v>
      </c>
    </row>
    <row r="687" spans="1:14" ht="14.4" customHeight="1" x14ac:dyDescent="0.3">
      <c r="A687" s="565" t="s">
        <v>436</v>
      </c>
      <c r="B687" s="566" t="s">
        <v>438</v>
      </c>
      <c r="C687" s="567" t="s">
        <v>448</v>
      </c>
      <c r="D687" s="568" t="s">
        <v>449</v>
      </c>
      <c r="E687" s="567" t="s">
        <v>443</v>
      </c>
      <c r="F687" s="568" t="s">
        <v>444</v>
      </c>
      <c r="G687" s="567" t="s">
        <v>587</v>
      </c>
      <c r="H687" s="567">
        <v>102427</v>
      </c>
      <c r="I687" s="567">
        <v>2427</v>
      </c>
      <c r="J687" s="567" t="s">
        <v>1572</v>
      </c>
      <c r="K687" s="567" t="s">
        <v>1573</v>
      </c>
      <c r="L687" s="569">
        <v>26.841023756000585</v>
      </c>
      <c r="M687" s="569">
        <v>49</v>
      </c>
      <c r="N687" s="570">
        <v>1315.1088349860565</v>
      </c>
    </row>
    <row r="688" spans="1:14" ht="14.4" customHeight="1" x14ac:dyDescent="0.3">
      <c r="A688" s="565" t="s">
        <v>436</v>
      </c>
      <c r="B688" s="566" t="s">
        <v>438</v>
      </c>
      <c r="C688" s="567" t="s">
        <v>448</v>
      </c>
      <c r="D688" s="568" t="s">
        <v>449</v>
      </c>
      <c r="E688" s="567" t="s">
        <v>443</v>
      </c>
      <c r="F688" s="568" t="s">
        <v>444</v>
      </c>
      <c r="G688" s="567" t="s">
        <v>587</v>
      </c>
      <c r="H688" s="567">
        <v>103377</v>
      </c>
      <c r="I688" s="567">
        <v>3377</v>
      </c>
      <c r="J688" s="567" t="s">
        <v>1574</v>
      </c>
      <c r="K688" s="567" t="s">
        <v>1575</v>
      </c>
      <c r="L688" s="569">
        <v>25.39</v>
      </c>
      <c r="M688" s="569">
        <v>6</v>
      </c>
      <c r="N688" s="570">
        <v>152.34</v>
      </c>
    </row>
    <row r="689" spans="1:14" ht="14.4" customHeight="1" x14ac:dyDescent="0.3">
      <c r="A689" s="565" t="s">
        <v>436</v>
      </c>
      <c r="B689" s="566" t="s">
        <v>438</v>
      </c>
      <c r="C689" s="567" t="s">
        <v>448</v>
      </c>
      <c r="D689" s="568" t="s">
        <v>449</v>
      </c>
      <c r="E689" s="567" t="s">
        <v>443</v>
      </c>
      <c r="F689" s="568" t="s">
        <v>444</v>
      </c>
      <c r="G689" s="567" t="s">
        <v>587</v>
      </c>
      <c r="H689" s="567">
        <v>103952</v>
      </c>
      <c r="I689" s="567">
        <v>3952</v>
      </c>
      <c r="J689" s="567" t="s">
        <v>1576</v>
      </c>
      <c r="K689" s="567" t="s">
        <v>1577</v>
      </c>
      <c r="L689" s="569">
        <v>82.83</v>
      </c>
      <c r="M689" s="569">
        <v>20</v>
      </c>
      <c r="N689" s="570">
        <v>1656.6</v>
      </c>
    </row>
    <row r="690" spans="1:14" ht="14.4" customHeight="1" x14ac:dyDescent="0.3">
      <c r="A690" s="565" t="s">
        <v>436</v>
      </c>
      <c r="B690" s="566" t="s">
        <v>438</v>
      </c>
      <c r="C690" s="567" t="s">
        <v>448</v>
      </c>
      <c r="D690" s="568" t="s">
        <v>449</v>
      </c>
      <c r="E690" s="567" t="s">
        <v>443</v>
      </c>
      <c r="F690" s="568" t="s">
        <v>444</v>
      </c>
      <c r="G690" s="567" t="s">
        <v>587</v>
      </c>
      <c r="H690" s="567">
        <v>106264</v>
      </c>
      <c r="I690" s="567">
        <v>6264</v>
      </c>
      <c r="J690" s="567" t="s">
        <v>1578</v>
      </c>
      <c r="K690" s="567" t="s">
        <v>1575</v>
      </c>
      <c r="L690" s="569">
        <v>33.335263300474388</v>
      </c>
      <c r="M690" s="569">
        <v>93</v>
      </c>
      <c r="N690" s="570">
        <v>3100.8118216737248</v>
      </c>
    </row>
    <row r="691" spans="1:14" ht="14.4" customHeight="1" x14ac:dyDescent="0.3">
      <c r="A691" s="565" t="s">
        <v>436</v>
      </c>
      <c r="B691" s="566" t="s">
        <v>438</v>
      </c>
      <c r="C691" s="567" t="s">
        <v>448</v>
      </c>
      <c r="D691" s="568" t="s">
        <v>449</v>
      </c>
      <c r="E691" s="567" t="s">
        <v>443</v>
      </c>
      <c r="F691" s="568" t="s">
        <v>444</v>
      </c>
      <c r="G691" s="567" t="s">
        <v>587</v>
      </c>
      <c r="H691" s="567">
        <v>111706</v>
      </c>
      <c r="I691" s="567">
        <v>11706</v>
      </c>
      <c r="J691" s="567" t="s">
        <v>1574</v>
      </c>
      <c r="K691" s="567" t="s">
        <v>1579</v>
      </c>
      <c r="L691" s="569">
        <v>265.95602895376766</v>
      </c>
      <c r="M691" s="569">
        <v>26</v>
      </c>
      <c r="N691" s="570">
        <v>6913.0067527979591</v>
      </c>
    </row>
    <row r="692" spans="1:14" ht="14.4" customHeight="1" x14ac:dyDescent="0.3">
      <c r="A692" s="565" t="s">
        <v>436</v>
      </c>
      <c r="B692" s="566" t="s">
        <v>438</v>
      </c>
      <c r="C692" s="567" t="s">
        <v>448</v>
      </c>
      <c r="D692" s="568" t="s">
        <v>449</v>
      </c>
      <c r="E692" s="567" t="s">
        <v>443</v>
      </c>
      <c r="F692" s="568" t="s">
        <v>444</v>
      </c>
      <c r="G692" s="567" t="s">
        <v>587</v>
      </c>
      <c r="H692" s="567">
        <v>111785</v>
      </c>
      <c r="I692" s="567">
        <v>11785</v>
      </c>
      <c r="J692" s="567" t="s">
        <v>1576</v>
      </c>
      <c r="K692" s="567" t="s">
        <v>1580</v>
      </c>
      <c r="L692" s="569">
        <v>93.0100423170543</v>
      </c>
      <c r="M692" s="569">
        <v>67</v>
      </c>
      <c r="N692" s="570">
        <v>5318.2629232965828</v>
      </c>
    </row>
    <row r="693" spans="1:14" ht="14.4" customHeight="1" x14ac:dyDescent="0.3">
      <c r="A693" s="565" t="s">
        <v>436</v>
      </c>
      <c r="B693" s="566" t="s">
        <v>438</v>
      </c>
      <c r="C693" s="567" t="s">
        <v>448</v>
      </c>
      <c r="D693" s="568" t="s">
        <v>449</v>
      </c>
      <c r="E693" s="567" t="s">
        <v>443</v>
      </c>
      <c r="F693" s="568" t="s">
        <v>444</v>
      </c>
      <c r="G693" s="567" t="s">
        <v>587</v>
      </c>
      <c r="H693" s="567">
        <v>113973</v>
      </c>
      <c r="I693" s="567">
        <v>13973</v>
      </c>
      <c r="J693" s="567" t="s">
        <v>1581</v>
      </c>
      <c r="K693" s="567" t="s">
        <v>1582</v>
      </c>
      <c r="L693" s="569">
        <v>92.94</v>
      </c>
      <c r="M693" s="569">
        <v>1</v>
      </c>
      <c r="N693" s="570">
        <v>92.94</v>
      </c>
    </row>
    <row r="694" spans="1:14" ht="14.4" customHeight="1" x14ac:dyDescent="0.3">
      <c r="A694" s="565" t="s">
        <v>436</v>
      </c>
      <c r="B694" s="566" t="s">
        <v>438</v>
      </c>
      <c r="C694" s="567" t="s">
        <v>448</v>
      </c>
      <c r="D694" s="568" t="s">
        <v>449</v>
      </c>
      <c r="E694" s="567" t="s">
        <v>443</v>
      </c>
      <c r="F694" s="568" t="s">
        <v>444</v>
      </c>
      <c r="G694" s="567" t="s">
        <v>587</v>
      </c>
      <c r="H694" s="567">
        <v>117149</v>
      </c>
      <c r="I694" s="567">
        <v>17149</v>
      </c>
      <c r="J694" s="567" t="s">
        <v>1583</v>
      </c>
      <c r="K694" s="567" t="s">
        <v>1584</v>
      </c>
      <c r="L694" s="569">
        <v>184.48494038709563</v>
      </c>
      <c r="M694" s="569">
        <v>16</v>
      </c>
      <c r="N694" s="570">
        <v>2952.1087734979174</v>
      </c>
    </row>
    <row r="695" spans="1:14" ht="14.4" customHeight="1" x14ac:dyDescent="0.3">
      <c r="A695" s="565" t="s">
        <v>436</v>
      </c>
      <c r="B695" s="566" t="s">
        <v>438</v>
      </c>
      <c r="C695" s="567" t="s">
        <v>448</v>
      </c>
      <c r="D695" s="568" t="s">
        <v>449</v>
      </c>
      <c r="E695" s="567" t="s">
        <v>443</v>
      </c>
      <c r="F695" s="568" t="s">
        <v>444</v>
      </c>
      <c r="G695" s="567" t="s">
        <v>587</v>
      </c>
      <c r="H695" s="567">
        <v>120605</v>
      </c>
      <c r="I695" s="567">
        <v>20605</v>
      </c>
      <c r="J695" s="567" t="s">
        <v>1585</v>
      </c>
      <c r="K695" s="567" t="s">
        <v>1586</v>
      </c>
      <c r="L695" s="569">
        <v>709.11249999999995</v>
      </c>
      <c r="M695" s="569">
        <v>4</v>
      </c>
      <c r="N695" s="570">
        <v>2836.45</v>
      </c>
    </row>
    <row r="696" spans="1:14" ht="14.4" customHeight="1" x14ac:dyDescent="0.3">
      <c r="A696" s="565" t="s">
        <v>436</v>
      </c>
      <c r="B696" s="566" t="s">
        <v>438</v>
      </c>
      <c r="C696" s="567" t="s">
        <v>448</v>
      </c>
      <c r="D696" s="568" t="s">
        <v>449</v>
      </c>
      <c r="E696" s="567" t="s">
        <v>443</v>
      </c>
      <c r="F696" s="568" t="s">
        <v>444</v>
      </c>
      <c r="G696" s="567" t="s">
        <v>587</v>
      </c>
      <c r="H696" s="567">
        <v>148261</v>
      </c>
      <c r="I696" s="567">
        <v>48261</v>
      </c>
      <c r="J696" s="567" t="s">
        <v>1568</v>
      </c>
      <c r="K696" s="567" t="s">
        <v>1587</v>
      </c>
      <c r="L696" s="569">
        <v>46.539838692267601</v>
      </c>
      <c r="M696" s="569">
        <v>1</v>
      </c>
      <c r="N696" s="570">
        <v>46.539838692267601</v>
      </c>
    </row>
    <row r="697" spans="1:14" ht="14.4" customHeight="1" x14ac:dyDescent="0.3">
      <c r="A697" s="565" t="s">
        <v>436</v>
      </c>
      <c r="B697" s="566" t="s">
        <v>438</v>
      </c>
      <c r="C697" s="567" t="s">
        <v>448</v>
      </c>
      <c r="D697" s="568" t="s">
        <v>449</v>
      </c>
      <c r="E697" s="567" t="s">
        <v>443</v>
      </c>
      <c r="F697" s="568" t="s">
        <v>444</v>
      </c>
      <c r="G697" s="567" t="s">
        <v>587</v>
      </c>
      <c r="H697" s="567">
        <v>155759</v>
      </c>
      <c r="I697" s="567">
        <v>55759</v>
      </c>
      <c r="J697" s="567" t="s">
        <v>1588</v>
      </c>
      <c r="K697" s="567" t="s">
        <v>1589</v>
      </c>
      <c r="L697" s="569">
        <v>70.540000000000006</v>
      </c>
      <c r="M697" s="569">
        <v>4</v>
      </c>
      <c r="N697" s="570">
        <v>282.51</v>
      </c>
    </row>
    <row r="698" spans="1:14" ht="14.4" customHeight="1" x14ac:dyDescent="0.3">
      <c r="A698" s="565" t="s">
        <v>436</v>
      </c>
      <c r="B698" s="566" t="s">
        <v>438</v>
      </c>
      <c r="C698" s="567" t="s">
        <v>448</v>
      </c>
      <c r="D698" s="568" t="s">
        <v>449</v>
      </c>
      <c r="E698" s="567" t="s">
        <v>443</v>
      </c>
      <c r="F698" s="568" t="s">
        <v>444</v>
      </c>
      <c r="G698" s="567" t="s">
        <v>587</v>
      </c>
      <c r="H698" s="567">
        <v>168998</v>
      </c>
      <c r="I698" s="567">
        <v>68998</v>
      </c>
      <c r="J698" s="567" t="s">
        <v>1590</v>
      </c>
      <c r="K698" s="567" t="s">
        <v>1591</v>
      </c>
      <c r="L698" s="569">
        <v>231.71268881473432</v>
      </c>
      <c r="M698" s="569">
        <v>3.9999999999999987</v>
      </c>
      <c r="N698" s="570">
        <v>926.36451959956526</v>
      </c>
    </row>
    <row r="699" spans="1:14" ht="14.4" customHeight="1" x14ac:dyDescent="0.3">
      <c r="A699" s="565" t="s">
        <v>436</v>
      </c>
      <c r="B699" s="566" t="s">
        <v>438</v>
      </c>
      <c r="C699" s="567" t="s">
        <v>448</v>
      </c>
      <c r="D699" s="568" t="s">
        <v>449</v>
      </c>
      <c r="E699" s="567" t="s">
        <v>443</v>
      </c>
      <c r="F699" s="568" t="s">
        <v>444</v>
      </c>
      <c r="G699" s="567" t="s">
        <v>587</v>
      </c>
      <c r="H699" s="567">
        <v>183417</v>
      </c>
      <c r="I699" s="567">
        <v>83417</v>
      </c>
      <c r="J699" s="567" t="s">
        <v>1592</v>
      </c>
      <c r="K699" s="567" t="s">
        <v>1593</v>
      </c>
      <c r="L699" s="569">
        <v>4252.4241076406397</v>
      </c>
      <c r="M699" s="569">
        <v>21.5</v>
      </c>
      <c r="N699" s="570">
        <v>91413.436772546309</v>
      </c>
    </row>
    <row r="700" spans="1:14" ht="14.4" customHeight="1" x14ac:dyDescent="0.3">
      <c r="A700" s="565" t="s">
        <v>436</v>
      </c>
      <c r="B700" s="566" t="s">
        <v>438</v>
      </c>
      <c r="C700" s="567" t="s">
        <v>448</v>
      </c>
      <c r="D700" s="568" t="s">
        <v>449</v>
      </c>
      <c r="E700" s="567" t="s">
        <v>443</v>
      </c>
      <c r="F700" s="568" t="s">
        <v>444</v>
      </c>
      <c r="G700" s="567" t="s">
        <v>587</v>
      </c>
      <c r="H700" s="567">
        <v>184492</v>
      </c>
      <c r="I700" s="567">
        <v>84492</v>
      </c>
      <c r="J700" s="567" t="s">
        <v>1594</v>
      </c>
      <c r="K700" s="567" t="s">
        <v>1595</v>
      </c>
      <c r="L700" s="569">
        <v>78.716666666666654</v>
      </c>
      <c r="M700" s="569">
        <v>6</v>
      </c>
      <c r="N700" s="570">
        <v>472.29999999999995</v>
      </c>
    </row>
    <row r="701" spans="1:14" ht="14.4" customHeight="1" x14ac:dyDescent="0.3">
      <c r="A701" s="565" t="s">
        <v>436</v>
      </c>
      <c r="B701" s="566" t="s">
        <v>438</v>
      </c>
      <c r="C701" s="567" t="s">
        <v>448</v>
      </c>
      <c r="D701" s="568" t="s">
        <v>449</v>
      </c>
      <c r="E701" s="567" t="s">
        <v>443</v>
      </c>
      <c r="F701" s="568" t="s">
        <v>444</v>
      </c>
      <c r="G701" s="567" t="s">
        <v>587</v>
      </c>
      <c r="H701" s="567">
        <v>186264</v>
      </c>
      <c r="I701" s="567">
        <v>86264</v>
      </c>
      <c r="J701" s="567" t="s">
        <v>1596</v>
      </c>
      <c r="K701" s="567" t="s">
        <v>1597</v>
      </c>
      <c r="L701" s="569">
        <v>51.370025392683601</v>
      </c>
      <c r="M701" s="569">
        <v>1</v>
      </c>
      <c r="N701" s="570">
        <v>51.370025392683601</v>
      </c>
    </row>
    <row r="702" spans="1:14" ht="14.4" customHeight="1" x14ac:dyDescent="0.3">
      <c r="A702" s="565" t="s">
        <v>436</v>
      </c>
      <c r="B702" s="566" t="s">
        <v>438</v>
      </c>
      <c r="C702" s="567" t="s">
        <v>448</v>
      </c>
      <c r="D702" s="568" t="s">
        <v>449</v>
      </c>
      <c r="E702" s="567" t="s">
        <v>443</v>
      </c>
      <c r="F702" s="568" t="s">
        <v>444</v>
      </c>
      <c r="G702" s="567" t="s">
        <v>587</v>
      </c>
      <c r="H702" s="567">
        <v>190778</v>
      </c>
      <c r="I702" s="567">
        <v>90778</v>
      </c>
      <c r="J702" s="567" t="s">
        <v>1598</v>
      </c>
      <c r="K702" s="567" t="s">
        <v>1599</v>
      </c>
      <c r="L702" s="569">
        <v>86.570128193096139</v>
      </c>
      <c r="M702" s="569">
        <v>2</v>
      </c>
      <c r="N702" s="570">
        <v>173.14025638619228</v>
      </c>
    </row>
    <row r="703" spans="1:14" ht="14.4" customHeight="1" x14ac:dyDescent="0.3">
      <c r="A703" s="565" t="s">
        <v>436</v>
      </c>
      <c r="B703" s="566" t="s">
        <v>438</v>
      </c>
      <c r="C703" s="567" t="s">
        <v>448</v>
      </c>
      <c r="D703" s="568" t="s">
        <v>449</v>
      </c>
      <c r="E703" s="567" t="s">
        <v>443</v>
      </c>
      <c r="F703" s="568" t="s">
        <v>444</v>
      </c>
      <c r="G703" s="567" t="s">
        <v>587</v>
      </c>
      <c r="H703" s="567">
        <v>193207</v>
      </c>
      <c r="I703" s="567">
        <v>93207</v>
      </c>
      <c r="J703" s="567" t="s">
        <v>1596</v>
      </c>
      <c r="K703" s="567" t="s">
        <v>1600</v>
      </c>
      <c r="L703" s="569">
        <v>48.56</v>
      </c>
      <c r="M703" s="569">
        <v>1</v>
      </c>
      <c r="N703" s="570">
        <v>48.56</v>
      </c>
    </row>
    <row r="704" spans="1:14" ht="14.4" customHeight="1" x14ac:dyDescent="0.3">
      <c r="A704" s="565" t="s">
        <v>436</v>
      </c>
      <c r="B704" s="566" t="s">
        <v>438</v>
      </c>
      <c r="C704" s="567" t="s">
        <v>448</v>
      </c>
      <c r="D704" s="568" t="s">
        <v>449</v>
      </c>
      <c r="E704" s="567" t="s">
        <v>443</v>
      </c>
      <c r="F704" s="568" t="s">
        <v>444</v>
      </c>
      <c r="G704" s="567" t="s">
        <v>587</v>
      </c>
      <c r="H704" s="567">
        <v>194156</v>
      </c>
      <c r="I704" s="567">
        <v>94156</v>
      </c>
      <c r="J704" s="567" t="s">
        <v>1601</v>
      </c>
      <c r="K704" s="567" t="s">
        <v>1602</v>
      </c>
      <c r="L704" s="569">
        <v>119.91</v>
      </c>
      <c r="M704" s="569">
        <v>2</v>
      </c>
      <c r="N704" s="570">
        <v>239.82</v>
      </c>
    </row>
    <row r="705" spans="1:14" ht="14.4" customHeight="1" x14ac:dyDescent="0.3">
      <c r="A705" s="565" t="s">
        <v>436</v>
      </c>
      <c r="B705" s="566" t="s">
        <v>438</v>
      </c>
      <c r="C705" s="567" t="s">
        <v>448</v>
      </c>
      <c r="D705" s="568" t="s">
        <v>449</v>
      </c>
      <c r="E705" s="567" t="s">
        <v>443</v>
      </c>
      <c r="F705" s="568" t="s">
        <v>444</v>
      </c>
      <c r="G705" s="567" t="s">
        <v>587</v>
      </c>
      <c r="H705" s="567">
        <v>847476</v>
      </c>
      <c r="I705" s="567">
        <v>112782</v>
      </c>
      <c r="J705" s="567" t="s">
        <v>1603</v>
      </c>
      <c r="K705" s="567" t="s">
        <v>1604</v>
      </c>
      <c r="L705" s="569">
        <v>626.16999016908528</v>
      </c>
      <c r="M705" s="569">
        <v>3.25</v>
      </c>
      <c r="N705" s="570">
        <v>2040.2779941291576</v>
      </c>
    </row>
    <row r="706" spans="1:14" ht="14.4" customHeight="1" x14ac:dyDescent="0.3">
      <c r="A706" s="565" t="s">
        <v>436</v>
      </c>
      <c r="B706" s="566" t="s">
        <v>438</v>
      </c>
      <c r="C706" s="567" t="s">
        <v>448</v>
      </c>
      <c r="D706" s="568" t="s">
        <v>449</v>
      </c>
      <c r="E706" s="567" t="s">
        <v>443</v>
      </c>
      <c r="F706" s="568" t="s">
        <v>444</v>
      </c>
      <c r="G706" s="567" t="s">
        <v>587</v>
      </c>
      <c r="H706" s="567">
        <v>849567</v>
      </c>
      <c r="I706" s="567">
        <v>125249</v>
      </c>
      <c r="J706" s="567" t="s">
        <v>1605</v>
      </c>
      <c r="K706" s="567" t="s">
        <v>1606</v>
      </c>
      <c r="L706" s="569">
        <v>517.50010055532005</v>
      </c>
      <c r="M706" s="569">
        <v>3.2</v>
      </c>
      <c r="N706" s="570">
        <v>1656.0004919593096</v>
      </c>
    </row>
    <row r="707" spans="1:14" ht="14.4" customHeight="1" x14ac:dyDescent="0.3">
      <c r="A707" s="565" t="s">
        <v>436</v>
      </c>
      <c r="B707" s="566" t="s">
        <v>438</v>
      </c>
      <c r="C707" s="567" t="s">
        <v>448</v>
      </c>
      <c r="D707" s="568" t="s">
        <v>449</v>
      </c>
      <c r="E707" s="567" t="s">
        <v>443</v>
      </c>
      <c r="F707" s="568" t="s">
        <v>444</v>
      </c>
      <c r="G707" s="567" t="s">
        <v>587</v>
      </c>
      <c r="H707" s="567">
        <v>850012</v>
      </c>
      <c r="I707" s="567">
        <v>154748</v>
      </c>
      <c r="J707" s="567" t="s">
        <v>1607</v>
      </c>
      <c r="K707" s="567" t="s">
        <v>1608</v>
      </c>
      <c r="L707" s="569">
        <v>115.18516666666659</v>
      </c>
      <c r="M707" s="569">
        <v>28</v>
      </c>
      <c r="N707" s="570">
        <v>3225.6859999999988</v>
      </c>
    </row>
    <row r="708" spans="1:14" ht="14.4" customHeight="1" x14ac:dyDescent="0.3">
      <c r="A708" s="565" t="s">
        <v>436</v>
      </c>
      <c r="B708" s="566" t="s">
        <v>438</v>
      </c>
      <c r="C708" s="567" t="s">
        <v>448</v>
      </c>
      <c r="D708" s="568" t="s">
        <v>449</v>
      </c>
      <c r="E708" s="567" t="s">
        <v>443</v>
      </c>
      <c r="F708" s="568" t="s">
        <v>444</v>
      </c>
      <c r="G708" s="567" t="s">
        <v>1360</v>
      </c>
      <c r="H708" s="567">
        <v>105951</v>
      </c>
      <c r="I708" s="567">
        <v>5951</v>
      </c>
      <c r="J708" s="567" t="s">
        <v>1609</v>
      </c>
      <c r="K708" s="567" t="s">
        <v>1610</v>
      </c>
      <c r="L708" s="569">
        <v>266.84571560370165</v>
      </c>
      <c r="M708" s="569">
        <v>92</v>
      </c>
      <c r="N708" s="570">
        <v>24512.839107722761</v>
      </c>
    </row>
    <row r="709" spans="1:14" ht="14.4" customHeight="1" x14ac:dyDescent="0.3">
      <c r="A709" s="565" t="s">
        <v>436</v>
      </c>
      <c r="B709" s="566" t="s">
        <v>438</v>
      </c>
      <c r="C709" s="567" t="s">
        <v>448</v>
      </c>
      <c r="D709" s="568" t="s">
        <v>449</v>
      </c>
      <c r="E709" s="567" t="s">
        <v>443</v>
      </c>
      <c r="F709" s="568" t="s">
        <v>444</v>
      </c>
      <c r="G709" s="567" t="s">
        <v>1360</v>
      </c>
      <c r="H709" s="567">
        <v>116600</v>
      </c>
      <c r="I709" s="567">
        <v>16600</v>
      </c>
      <c r="J709" s="567" t="s">
        <v>1583</v>
      </c>
      <c r="K709" s="567" t="s">
        <v>1611</v>
      </c>
      <c r="L709" s="569">
        <v>45.850754231758103</v>
      </c>
      <c r="M709" s="569">
        <v>15</v>
      </c>
      <c r="N709" s="570">
        <v>687.76131347637158</v>
      </c>
    </row>
    <row r="710" spans="1:14" ht="14.4" customHeight="1" x14ac:dyDescent="0.3">
      <c r="A710" s="565" t="s">
        <v>436</v>
      </c>
      <c r="B710" s="566" t="s">
        <v>438</v>
      </c>
      <c r="C710" s="567" t="s">
        <v>448</v>
      </c>
      <c r="D710" s="568" t="s">
        <v>449</v>
      </c>
      <c r="E710" s="567" t="s">
        <v>443</v>
      </c>
      <c r="F710" s="568" t="s">
        <v>444</v>
      </c>
      <c r="G710" s="567" t="s">
        <v>1360</v>
      </c>
      <c r="H710" s="567">
        <v>117041</v>
      </c>
      <c r="I710" s="567">
        <v>17041</v>
      </c>
      <c r="J710" s="567" t="s">
        <v>1612</v>
      </c>
      <c r="K710" s="567" t="s">
        <v>1613</v>
      </c>
      <c r="L710" s="569">
        <v>154.05018141697835</v>
      </c>
      <c r="M710" s="569">
        <v>31</v>
      </c>
      <c r="N710" s="570">
        <v>4775.5584855277302</v>
      </c>
    </row>
    <row r="711" spans="1:14" ht="14.4" customHeight="1" x14ac:dyDescent="0.3">
      <c r="A711" s="565" t="s">
        <v>436</v>
      </c>
      <c r="B711" s="566" t="s">
        <v>438</v>
      </c>
      <c r="C711" s="567" t="s">
        <v>448</v>
      </c>
      <c r="D711" s="568" t="s">
        <v>449</v>
      </c>
      <c r="E711" s="567" t="s">
        <v>443</v>
      </c>
      <c r="F711" s="568" t="s">
        <v>444</v>
      </c>
      <c r="G711" s="567" t="s">
        <v>1360</v>
      </c>
      <c r="H711" s="567">
        <v>117810</v>
      </c>
      <c r="I711" s="567">
        <v>17810</v>
      </c>
      <c r="J711" s="567" t="s">
        <v>1614</v>
      </c>
      <c r="K711" s="567" t="s">
        <v>1615</v>
      </c>
      <c r="L711" s="569">
        <v>3768.2618628525975</v>
      </c>
      <c r="M711" s="569">
        <v>5.3333333333333401</v>
      </c>
      <c r="N711" s="570">
        <v>20097.395895854857</v>
      </c>
    </row>
    <row r="712" spans="1:14" ht="14.4" customHeight="1" x14ac:dyDescent="0.3">
      <c r="A712" s="565" t="s">
        <v>436</v>
      </c>
      <c r="B712" s="566" t="s">
        <v>438</v>
      </c>
      <c r="C712" s="567" t="s">
        <v>448</v>
      </c>
      <c r="D712" s="568" t="s">
        <v>449</v>
      </c>
      <c r="E712" s="567" t="s">
        <v>443</v>
      </c>
      <c r="F712" s="568" t="s">
        <v>444</v>
      </c>
      <c r="G712" s="567" t="s">
        <v>1360</v>
      </c>
      <c r="H712" s="567">
        <v>126127</v>
      </c>
      <c r="I712" s="567">
        <v>26127</v>
      </c>
      <c r="J712" s="567" t="s">
        <v>1616</v>
      </c>
      <c r="K712" s="567" t="s">
        <v>1617</v>
      </c>
      <c r="L712" s="569">
        <v>12592.49</v>
      </c>
      <c r="M712" s="569">
        <v>2.5</v>
      </c>
      <c r="N712" s="570">
        <v>31481.224999999999</v>
      </c>
    </row>
    <row r="713" spans="1:14" ht="14.4" customHeight="1" x14ac:dyDescent="0.3">
      <c r="A713" s="565" t="s">
        <v>436</v>
      </c>
      <c r="B713" s="566" t="s">
        <v>438</v>
      </c>
      <c r="C713" s="567" t="s">
        <v>448</v>
      </c>
      <c r="D713" s="568" t="s">
        <v>449</v>
      </c>
      <c r="E713" s="567" t="s">
        <v>443</v>
      </c>
      <c r="F713" s="568" t="s">
        <v>444</v>
      </c>
      <c r="G713" s="567" t="s">
        <v>1360</v>
      </c>
      <c r="H713" s="567">
        <v>132546</v>
      </c>
      <c r="I713" s="567">
        <v>32546</v>
      </c>
      <c r="J713" s="567" t="s">
        <v>1618</v>
      </c>
      <c r="K713" s="567" t="s">
        <v>1619</v>
      </c>
      <c r="L713" s="569">
        <v>323.59501146864199</v>
      </c>
      <c r="M713" s="569">
        <v>3</v>
      </c>
      <c r="N713" s="570">
        <v>952.98004587456796</v>
      </c>
    </row>
    <row r="714" spans="1:14" ht="14.4" customHeight="1" x14ac:dyDescent="0.3">
      <c r="A714" s="565" t="s">
        <v>436</v>
      </c>
      <c r="B714" s="566" t="s">
        <v>438</v>
      </c>
      <c r="C714" s="567" t="s">
        <v>448</v>
      </c>
      <c r="D714" s="568" t="s">
        <v>449</v>
      </c>
      <c r="E714" s="567" t="s">
        <v>443</v>
      </c>
      <c r="F714" s="568" t="s">
        <v>444</v>
      </c>
      <c r="G714" s="567" t="s">
        <v>1360</v>
      </c>
      <c r="H714" s="567">
        <v>145010</v>
      </c>
      <c r="I714" s="567">
        <v>45010</v>
      </c>
      <c r="J714" s="567" t="s">
        <v>1620</v>
      </c>
      <c r="K714" s="567" t="s">
        <v>1621</v>
      </c>
      <c r="L714" s="569">
        <v>168.04950561778401</v>
      </c>
      <c r="M714" s="569">
        <v>2</v>
      </c>
      <c r="N714" s="570">
        <v>336.09901123556801</v>
      </c>
    </row>
    <row r="715" spans="1:14" ht="14.4" customHeight="1" x14ac:dyDescent="0.3">
      <c r="A715" s="565" t="s">
        <v>436</v>
      </c>
      <c r="B715" s="566" t="s">
        <v>438</v>
      </c>
      <c r="C715" s="567" t="s">
        <v>448</v>
      </c>
      <c r="D715" s="568" t="s">
        <v>449</v>
      </c>
      <c r="E715" s="567" t="s">
        <v>443</v>
      </c>
      <c r="F715" s="568" t="s">
        <v>444</v>
      </c>
      <c r="G715" s="567" t="s">
        <v>1360</v>
      </c>
      <c r="H715" s="567">
        <v>147725</v>
      </c>
      <c r="I715" s="567">
        <v>47725</v>
      </c>
      <c r="J715" s="567" t="s">
        <v>1622</v>
      </c>
      <c r="K715" s="567" t="s">
        <v>1565</v>
      </c>
      <c r="L715" s="569">
        <v>110.43333333333332</v>
      </c>
      <c r="M715" s="569">
        <v>7</v>
      </c>
      <c r="N715" s="570">
        <v>907.82999999999993</v>
      </c>
    </row>
    <row r="716" spans="1:14" ht="14.4" customHeight="1" x14ac:dyDescent="0.3">
      <c r="A716" s="565" t="s">
        <v>436</v>
      </c>
      <c r="B716" s="566" t="s">
        <v>438</v>
      </c>
      <c r="C716" s="567" t="s">
        <v>448</v>
      </c>
      <c r="D716" s="568" t="s">
        <v>449</v>
      </c>
      <c r="E716" s="567" t="s">
        <v>443</v>
      </c>
      <c r="F716" s="568" t="s">
        <v>444</v>
      </c>
      <c r="G716" s="567" t="s">
        <v>1360</v>
      </c>
      <c r="H716" s="567">
        <v>147727</v>
      </c>
      <c r="I716" s="567">
        <v>47727</v>
      </c>
      <c r="J716" s="567" t="s">
        <v>1623</v>
      </c>
      <c r="K716" s="567" t="s">
        <v>1624</v>
      </c>
      <c r="L716" s="569">
        <v>183.54469765179982</v>
      </c>
      <c r="M716" s="569">
        <v>48</v>
      </c>
      <c r="N716" s="570">
        <v>8931.1693039339916</v>
      </c>
    </row>
    <row r="717" spans="1:14" ht="14.4" customHeight="1" x14ac:dyDescent="0.3">
      <c r="A717" s="565" t="s">
        <v>436</v>
      </c>
      <c r="B717" s="566" t="s">
        <v>438</v>
      </c>
      <c r="C717" s="567" t="s">
        <v>448</v>
      </c>
      <c r="D717" s="568" t="s">
        <v>449</v>
      </c>
      <c r="E717" s="567" t="s">
        <v>443</v>
      </c>
      <c r="F717" s="568" t="s">
        <v>444</v>
      </c>
      <c r="G717" s="567" t="s">
        <v>1360</v>
      </c>
      <c r="H717" s="567">
        <v>153202</v>
      </c>
      <c r="I717" s="567">
        <v>53202</v>
      </c>
      <c r="J717" s="567" t="s">
        <v>1625</v>
      </c>
      <c r="K717" s="567" t="s">
        <v>1624</v>
      </c>
      <c r="L717" s="569">
        <v>57.369981371420735</v>
      </c>
      <c r="M717" s="569">
        <v>24</v>
      </c>
      <c r="N717" s="570">
        <v>1376.8796962861891</v>
      </c>
    </row>
    <row r="718" spans="1:14" ht="14.4" customHeight="1" x14ac:dyDescent="0.3">
      <c r="A718" s="565" t="s">
        <v>436</v>
      </c>
      <c r="B718" s="566" t="s">
        <v>438</v>
      </c>
      <c r="C718" s="567" t="s">
        <v>448</v>
      </c>
      <c r="D718" s="568" t="s">
        <v>449</v>
      </c>
      <c r="E718" s="567" t="s">
        <v>443</v>
      </c>
      <c r="F718" s="568" t="s">
        <v>444</v>
      </c>
      <c r="G718" s="567" t="s">
        <v>1360</v>
      </c>
      <c r="H718" s="567">
        <v>153853</v>
      </c>
      <c r="I718" s="567">
        <v>53853</v>
      </c>
      <c r="J718" s="567" t="s">
        <v>1626</v>
      </c>
      <c r="K718" s="567" t="s">
        <v>1627</v>
      </c>
      <c r="L718" s="569">
        <v>313.83387295554815</v>
      </c>
      <c r="M718" s="569">
        <v>38</v>
      </c>
      <c r="N718" s="570">
        <v>11903.974918221928</v>
      </c>
    </row>
    <row r="719" spans="1:14" ht="14.4" customHeight="1" x14ac:dyDescent="0.3">
      <c r="A719" s="565" t="s">
        <v>436</v>
      </c>
      <c r="B719" s="566" t="s">
        <v>438</v>
      </c>
      <c r="C719" s="567" t="s">
        <v>448</v>
      </c>
      <c r="D719" s="568" t="s">
        <v>449</v>
      </c>
      <c r="E719" s="567" t="s">
        <v>443</v>
      </c>
      <c r="F719" s="568" t="s">
        <v>444</v>
      </c>
      <c r="G719" s="567" t="s">
        <v>1360</v>
      </c>
      <c r="H719" s="567">
        <v>153922</v>
      </c>
      <c r="I719" s="567">
        <v>53922</v>
      </c>
      <c r="J719" s="567" t="s">
        <v>1628</v>
      </c>
      <c r="K719" s="567" t="s">
        <v>1629</v>
      </c>
      <c r="L719" s="569">
        <v>96.35989723959527</v>
      </c>
      <c r="M719" s="569">
        <v>136</v>
      </c>
      <c r="N719" s="570">
        <v>13104.943421343685</v>
      </c>
    </row>
    <row r="720" spans="1:14" ht="14.4" customHeight="1" x14ac:dyDescent="0.3">
      <c r="A720" s="565" t="s">
        <v>436</v>
      </c>
      <c r="B720" s="566" t="s">
        <v>438</v>
      </c>
      <c r="C720" s="567" t="s">
        <v>448</v>
      </c>
      <c r="D720" s="568" t="s">
        <v>449</v>
      </c>
      <c r="E720" s="567" t="s">
        <v>443</v>
      </c>
      <c r="F720" s="568" t="s">
        <v>444</v>
      </c>
      <c r="G720" s="567" t="s">
        <v>1360</v>
      </c>
      <c r="H720" s="567">
        <v>155636</v>
      </c>
      <c r="I720" s="567">
        <v>55636</v>
      </c>
      <c r="J720" s="567" t="s">
        <v>1630</v>
      </c>
      <c r="K720" s="567" t="s">
        <v>1631</v>
      </c>
      <c r="L720" s="569">
        <v>55.549953940017716</v>
      </c>
      <c r="M720" s="569">
        <v>14</v>
      </c>
      <c r="N720" s="570">
        <v>777.69958383153266</v>
      </c>
    </row>
    <row r="721" spans="1:14" ht="14.4" customHeight="1" x14ac:dyDescent="0.3">
      <c r="A721" s="565" t="s">
        <v>436</v>
      </c>
      <c r="B721" s="566" t="s">
        <v>438</v>
      </c>
      <c r="C721" s="567" t="s">
        <v>448</v>
      </c>
      <c r="D721" s="568" t="s">
        <v>449</v>
      </c>
      <c r="E721" s="567" t="s">
        <v>443</v>
      </c>
      <c r="F721" s="568" t="s">
        <v>444</v>
      </c>
      <c r="G721" s="567" t="s">
        <v>1360</v>
      </c>
      <c r="H721" s="567">
        <v>156801</v>
      </c>
      <c r="I721" s="567">
        <v>56801</v>
      </c>
      <c r="J721" s="567" t="s">
        <v>1632</v>
      </c>
      <c r="K721" s="567" t="s">
        <v>1633</v>
      </c>
      <c r="L721" s="569">
        <v>267.6907297033481</v>
      </c>
      <c r="M721" s="569">
        <v>62</v>
      </c>
      <c r="N721" s="570">
        <v>16702.03537626785</v>
      </c>
    </row>
    <row r="722" spans="1:14" ht="14.4" customHeight="1" x14ac:dyDescent="0.3">
      <c r="A722" s="565" t="s">
        <v>436</v>
      </c>
      <c r="B722" s="566" t="s">
        <v>438</v>
      </c>
      <c r="C722" s="567" t="s">
        <v>448</v>
      </c>
      <c r="D722" s="568" t="s">
        <v>449</v>
      </c>
      <c r="E722" s="567" t="s">
        <v>443</v>
      </c>
      <c r="F722" s="568" t="s">
        <v>444</v>
      </c>
      <c r="G722" s="567" t="s">
        <v>1360</v>
      </c>
      <c r="H722" s="567">
        <v>166137</v>
      </c>
      <c r="I722" s="567">
        <v>66137</v>
      </c>
      <c r="J722" s="567" t="s">
        <v>1634</v>
      </c>
      <c r="K722" s="567" t="s">
        <v>1629</v>
      </c>
      <c r="L722" s="569">
        <v>54.429954238462358</v>
      </c>
      <c r="M722" s="569">
        <v>27</v>
      </c>
      <c r="N722" s="570">
        <v>1469.6067934437235</v>
      </c>
    </row>
    <row r="723" spans="1:14" ht="14.4" customHeight="1" x14ac:dyDescent="0.3">
      <c r="A723" s="565" t="s">
        <v>436</v>
      </c>
      <c r="B723" s="566" t="s">
        <v>438</v>
      </c>
      <c r="C723" s="567" t="s">
        <v>448</v>
      </c>
      <c r="D723" s="568" t="s">
        <v>449</v>
      </c>
      <c r="E723" s="567" t="s">
        <v>443</v>
      </c>
      <c r="F723" s="568" t="s">
        <v>444</v>
      </c>
      <c r="G723" s="567" t="s">
        <v>1360</v>
      </c>
      <c r="H723" s="567">
        <v>172972</v>
      </c>
      <c r="I723" s="567">
        <v>72972</v>
      </c>
      <c r="J723" s="567" t="s">
        <v>1635</v>
      </c>
      <c r="K723" s="567" t="s">
        <v>1636</v>
      </c>
      <c r="L723" s="569">
        <v>225.45012017809185</v>
      </c>
      <c r="M723" s="569">
        <v>117.2</v>
      </c>
      <c r="N723" s="570">
        <v>26418.687760738503</v>
      </c>
    </row>
    <row r="724" spans="1:14" ht="14.4" customHeight="1" x14ac:dyDescent="0.3">
      <c r="A724" s="565" t="s">
        <v>436</v>
      </c>
      <c r="B724" s="566" t="s">
        <v>438</v>
      </c>
      <c r="C724" s="567" t="s">
        <v>448</v>
      </c>
      <c r="D724" s="568" t="s">
        <v>449</v>
      </c>
      <c r="E724" s="567" t="s">
        <v>443</v>
      </c>
      <c r="F724" s="568" t="s">
        <v>444</v>
      </c>
      <c r="G724" s="567" t="s">
        <v>1360</v>
      </c>
      <c r="H724" s="567">
        <v>176360</v>
      </c>
      <c r="I724" s="567">
        <v>76360</v>
      </c>
      <c r="J724" s="567" t="s">
        <v>1637</v>
      </c>
      <c r="K724" s="567" t="s">
        <v>1638</v>
      </c>
      <c r="L724" s="569">
        <v>75.170098906385391</v>
      </c>
      <c r="M724" s="569">
        <v>70</v>
      </c>
      <c r="N724" s="570">
        <v>5263.2091085184702</v>
      </c>
    </row>
    <row r="725" spans="1:14" ht="14.4" customHeight="1" x14ac:dyDescent="0.3">
      <c r="A725" s="565" t="s">
        <v>436</v>
      </c>
      <c r="B725" s="566" t="s">
        <v>438</v>
      </c>
      <c r="C725" s="567" t="s">
        <v>448</v>
      </c>
      <c r="D725" s="568" t="s">
        <v>449</v>
      </c>
      <c r="E725" s="567" t="s">
        <v>443</v>
      </c>
      <c r="F725" s="568" t="s">
        <v>444</v>
      </c>
      <c r="G725" s="567" t="s">
        <v>1360</v>
      </c>
      <c r="H725" s="567">
        <v>185525</v>
      </c>
      <c r="I725" s="567">
        <v>85525</v>
      </c>
      <c r="J725" s="567" t="s">
        <v>1639</v>
      </c>
      <c r="K725" s="567" t="s">
        <v>1640</v>
      </c>
      <c r="L725" s="569">
        <v>285.08246202408247</v>
      </c>
      <c r="M725" s="569">
        <v>20</v>
      </c>
      <c r="N725" s="570">
        <v>5609.1985331372507</v>
      </c>
    </row>
    <row r="726" spans="1:14" ht="14.4" customHeight="1" x14ac:dyDescent="0.3">
      <c r="A726" s="565" t="s">
        <v>436</v>
      </c>
      <c r="B726" s="566" t="s">
        <v>438</v>
      </c>
      <c r="C726" s="567" t="s">
        <v>448</v>
      </c>
      <c r="D726" s="568" t="s">
        <v>449</v>
      </c>
      <c r="E726" s="567" t="s">
        <v>443</v>
      </c>
      <c r="F726" s="568" t="s">
        <v>444</v>
      </c>
      <c r="G726" s="567" t="s">
        <v>1360</v>
      </c>
      <c r="H726" s="567">
        <v>192289</v>
      </c>
      <c r="I726" s="567">
        <v>92289</v>
      </c>
      <c r="J726" s="567" t="s">
        <v>1641</v>
      </c>
      <c r="K726" s="567" t="s">
        <v>1642</v>
      </c>
      <c r="L726" s="569">
        <v>161.91999999999999</v>
      </c>
      <c r="M726" s="569">
        <v>24</v>
      </c>
      <c r="N726" s="570">
        <v>3886.0799999999995</v>
      </c>
    </row>
    <row r="727" spans="1:14" ht="14.4" customHeight="1" x14ac:dyDescent="0.3">
      <c r="A727" s="565" t="s">
        <v>436</v>
      </c>
      <c r="B727" s="566" t="s">
        <v>438</v>
      </c>
      <c r="C727" s="567" t="s">
        <v>448</v>
      </c>
      <c r="D727" s="568" t="s">
        <v>449</v>
      </c>
      <c r="E727" s="567" t="s">
        <v>443</v>
      </c>
      <c r="F727" s="568" t="s">
        <v>444</v>
      </c>
      <c r="G727" s="567" t="s">
        <v>1360</v>
      </c>
      <c r="H727" s="567">
        <v>192290</v>
      </c>
      <c r="I727" s="567">
        <v>92290</v>
      </c>
      <c r="J727" s="567" t="s">
        <v>1643</v>
      </c>
      <c r="K727" s="567" t="s">
        <v>1644</v>
      </c>
      <c r="L727" s="569">
        <v>323.85969065139602</v>
      </c>
      <c r="M727" s="569">
        <v>34</v>
      </c>
      <c r="N727" s="570">
        <v>11011.226475507174</v>
      </c>
    </row>
    <row r="728" spans="1:14" ht="14.4" customHeight="1" x14ac:dyDescent="0.3">
      <c r="A728" s="565" t="s">
        <v>436</v>
      </c>
      <c r="B728" s="566" t="s">
        <v>438</v>
      </c>
      <c r="C728" s="567" t="s">
        <v>448</v>
      </c>
      <c r="D728" s="568" t="s">
        <v>449</v>
      </c>
      <c r="E728" s="567" t="s">
        <v>443</v>
      </c>
      <c r="F728" s="568" t="s">
        <v>444</v>
      </c>
      <c r="G728" s="567" t="s">
        <v>1360</v>
      </c>
      <c r="H728" s="567">
        <v>844576</v>
      </c>
      <c r="I728" s="567">
        <v>100339</v>
      </c>
      <c r="J728" s="567" t="s">
        <v>1645</v>
      </c>
      <c r="K728" s="567" t="s">
        <v>1646</v>
      </c>
      <c r="L728" s="569">
        <v>104.42</v>
      </c>
      <c r="M728" s="569">
        <v>2</v>
      </c>
      <c r="N728" s="570">
        <v>208.84</v>
      </c>
    </row>
    <row r="729" spans="1:14" ht="14.4" customHeight="1" x14ac:dyDescent="0.3">
      <c r="A729" s="565" t="s">
        <v>436</v>
      </c>
      <c r="B729" s="566" t="s">
        <v>438</v>
      </c>
      <c r="C729" s="567" t="s">
        <v>448</v>
      </c>
      <c r="D729" s="568" t="s">
        <v>449</v>
      </c>
      <c r="E729" s="567" t="s">
        <v>443</v>
      </c>
      <c r="F729" s="568" t="s">
        <v>444</v>
      </c>
      <c r="G729" s="567" t="s">
        <v>1360</v>
      </c>
      <c r="H729" s="567">
        <v>844851</v>
      </c>
      <c r="I729" s="567">
        <v>107135</v>
      </c>
      <c r="J729" s="567" t="s">
        <v>1647</v>
      </c>
      <c r="K729" s="567" t="s">
        <v>1648</v>
      </c>
      <c r="L729" s="569">
        <v>74.223333333333343</v>
      </c>
      <c r="M729" s="569">
        <v>6</v>
      </c>
      <c r="N729" s="570">
        <v>445.34000000000003</v>
      </c>
    </row>
    <row r="730" spans="1:14" ht="14.4" customHeight="1" x14ac:dyDescent="0.3">
      <c r="A730" s="565" t="s">
        <v>436</v>
      </c>
      <c r="B730" s="566" t="s">
        <v>438</v>
      </c>
      <c r="C730" s="567" t="s">
        <v>448</v>
      </c>
      <c r="D730" s="568" t="s">
        <v>449</v>
      </c>
      <c r="E730" s="567" t="s">
        <v>445</v>
      </c>
      <c r="F730" s="568" t="s">
        <v>446</v>
      </c>
      <c r="G730" s="567" t="s">
        <v>587</v>
      </c>
      <c r="H730" s="567">
        <v>100871</v>
      </c>
      <c r="I730" s="567">
        <v>871</v>
      </c>
      <c r="J730" s="567" t="s">
        <v>1649</v>
      </c>
      <c r="K730" s="567" t="s">
        <v>709</v>
      </c>
      <c r="L730" s="569">
        <v>62.95008073394871</v>
      </c>
      <c r="M730" s="569">
        <v>6</v>
      </c>
      <c r="N730" s="570">
        <v>377.70048440369226</v>
      </c>
    </row>
    <row r="731" spans="1:14" ht="14.4" customHeight="1" x14ac:dyDescent="0.3">
      <c r="A731" s="565" t="s">
        <v>436</v>
      </c>
      <c r="B731" s="566" t="s">
        <v>438</v>
      </c>
      <c r="C731" s="567" t="s">
        <v>448</v>
      </c>
      <c r="D731" s="568" t="s">
        <v>449</v>
      </c>
      <c r="E731" s="567" t="s">
        <v>445</v>
      </c>
      <c r="F731" s="568" t="s">
        <v>446</v>
      </c>
      <c r="G731" s="567" t="s">
        <v>587</v>
      </c>
      <c r="H731" s="567">
        <v>116895</v>
      </c>
      <c r="I731" s="567">
        <v>16895</v>
      </c>
      <c r="J731" s="567" t="s">
        <v>1650</v>
      </c>
      <c r="K731" s="567" t="s">
        <v>1651</v>
      </c>
      <c r="L731" s="569">
        <v>87.750735660273676</v>
      </c>
      <c r="M731" s="569">
        <v>104</v>
      </c>
      <c r="N731" s="570">
        <v>9126.3017374293267</v>
      </c>
    </row>
    <row r="732" spans="1:14" ht="14.4" customHeight="1" x14ac:dyDescent="0.3">
      <c r="A732" s="565" t="s">
        <v>436</v>
      </c>
      <c r="B732" s="566" t="s">
        <v>438</v>
      </c>
      <c r="C732" s="567" t="s">
        <v>448</v>
      </c>
      <c r="D732" s="568" t="s">
        <v>449</v>
      </c>
      <c r="E732" s="567" t="s">
        <v>445</v>
      </c>
      <c r="F732" s="568" t="s">
        <v>446</v>
      </c>
      <c r="G732" s="567" t="s">
        <v>587</v>
      </c>
      <c r="H732" s="567">
        <v>117170</v>
      </c>
      <c r="I732" s="567">
        <v>17170</v>
      </c>
      <c r="J732" s="567" t="s">
        <v>1652</v>
      </c>
      <c r="K732" s="567" t="s">
        <v>1653</v>
      </c>
      <c r="L732" s="569">
        <v>76.329656502391998</v>
      </c>
      <c r="M732" s="569">
        <v>1</v>
      </c>
      <c r="N732" s="570">
        <v>76.329656502391998</v>
      </c>
    </row>
    <row r="733" spans="1:14" ht="14.4" customHeight="1" x14ac:dyDescent="0.3">
      <c r="A733" s="565" t="s">
        <v>436</v>
      </c>
      <c r="B733" s="566" t="s">
        <v>438</v>
      </c>
      <c r="C733" s="567" t="s">
        <v>448</v>
      </c>
      <c r="D733" s="568" t="s">
        <v>449</v>
      </c>
      <c r="E733" s="567" t="s">
        <v>445</v>
      </c>
      <c r="F733" s="568" t="s">
        <v>446</v>
      </c>
      <c r="G733" s="567" t="s">
        <v>587</v>
      </c>
      <c r="H733" s="567">
        <v>117171</v>
      </c>
      <c r="I733" s="567">
        <v>17171</v>
      </c>
      <c r="J733" s="567" t="s">
        <v>1654</v>
      </c>
      <c r="K733" s="567" t="s">
        <v>651</v>
      </c>
      <c r="L733" s="569">
        <v>76.573333333333338</v>
      </c>
      <c r="M733" s="569">
        <v>3</v>
      </c>
      <c r="N733" s="570">
        <v>229.72000000000003</v>
      </c>
    </row>
    <row r="734" spans="1:14" ht="14.4" customHeight="1" x14ac:dyDescent="0.3">
      <c r="A734" s="565" t="s">
        <v>436</v>
      </c>
      <c r="B734" s="566" t="s">
        <v>438</v>
      </c>
      <c r="C734" s="567" t="s">
        <v>448</v>
      </c>
      <c r="D734" s="568" t="s">
        <v>449</v>
      </c>
      <c r="E734" s="567" t="s">
        <v>445</v>
      </c>
      <c r="F734" s="568" t="s">
        <v>446</v>
      </c>
      <c r="G734" s="567" t="s">
        <v>587</v>
      </c>
      <c r="H734" s="567">
        <v>131109</v>
      </c>
      <c r="I734" s="567">
        <v>31109</v>
      </c>
      <c r="J734" s="567" t="s">
        <v>1655</v>
      </c>
      <c r="K734" s="567" t="s">
        <v>1656</v>
      </c>
      <c r="L734" s="569">
        <v>137.86000000000001</v>
      </c>
      <c r="M734" s="569">
        <v>2</v>
      </c>
      <c r="N734" s="570">
        <v>275.72000000000003</v>
      </c>
    </row>
    <row r="735" spans="1:14" ht="14.4" customHeight="1" x14ac:dyDescent="0.3">
      <c r="A735" s="565" t="s">
        <v>436</v>
      </c>
      <c r="B735" s="566" t="s">
        <v>438</v>
      </c>
      <c r="C735" s="567" t="s">
        <v>448</v>
      </c>
      <c r="D735" s="568" t="s">
        <v>449</v>
      </c>
      <c r="E735" s="567" t="s">
        <v>445</v>
      </c>
      <c r="F735" s="568" t="s">
        <v>446</v>
      </c>
      <c r="G735" s="567" t="s">
        <v>587</v>
      </c>
      <c r="H735" s="567">
        <v>141515</v>
      </c>
      <c r="I735" s="567">
        <v>41515</v>
      </c>
      <c r="J735" s="567" t="s">
        <v>1657</v>
      </c>
      <c r="K735" s="567" t="s">
        <v>1658</v>
      </c>
      <c r="L735" s="569">
        <v>109.95</v>
      </c>
      <c r="M735" s="569">
        <v>1</v>
      </c>
      <c r="N735" s="570">
        <v>109.95</v>
      </c>
    </row>
    <row r="736" spans="1:14" ht="14.4" customHeight="1" x14ac:dyDescent="0.3">
      <c r="A736" s="565" t="s">
        <v>436</v>
      </c>
      <c r="B736" s="566" t="s">
        <v>438</v>
      </c>
      <c r="C736" s="567" t="s">
        <v>448</v>
      </c>
      <c r="D736" s="568" t="s">
        <v>449</v>
      </c>
      <c r="E736" s="567" t="s">
        <v>445</v>
      </c>
      <c r="F736" s="568" t="s">
        <v>446</v>
      </c>
      <c r="G736" s="567" t="s">
        <v>587</v>
      </c>
      <c r="H736" s="567">
        <v>154516</v>
      </c>
      <c r="I736" s="567">
        <v>54516</v>
      </c>
      <c r="J736" s="567" t="s">
        <v>1655</v>
      </c>
      <c r="K736" s="567" t="s">
        <v>1105</v>
      </c>
      <c r="L736" s="569">
        <v>392.99066896100697</v>
      </c>
      <c r="M736" s="569">
        <v>1</v>
      </c>
      <c r="N736" s="570">
        <v>392.99066896100697</v>
      </c>
    </row>
    <row r="737" spans="1:14" ht="14.4" customHeight="1" x14ac:dyDescent="0.3">
      <c r="A737" s="565" t="s">
        <v>436</v>
      </c>
      <c r="B737" s="566" t="s">
        <v>438</v>
      </c>
      <c r="C737" s="567" t="s">
        <v>448</v>
      </c>
      <c r="D737" s="568" t="s">
        <v>449</v>
      </c>
      <c r="E737" s="567" t="s">
        <v>445</v>
      </c>
      <c r="F737" s="568" t="s">
        <v>446</v>
      </c>
      <c r="G737" s="567" t="s">
        <v>587</v>
      </c>
      <c r="H737" s="567">
        <v>161980</v>
      </c>
      <c r="I737" s="567">
        <v>61980</v>
      </c>
      <c r="J737" s="567" t="s">
        <v>1657</v>
      </c>
      <c r="K737" s="567" t="s">
        <v>1659</v>
      </c>
      <c r="L737" s="569">
        <v>59.628</v>
      </c>
      <c r="M737" s="569">
        <v>7</v>
      </c>
      <c r="N737" s="570">
        <v>417.84000000000003</v>
      </c>
    </row>
    <row r="738" spans="1:14" ht="14.4" customHeight="1" x14ac:dyDescent="0.3">
      <c r="A738" s="565" t="s">
        <v>436</v>
      </c>
      <c r="B738" s="566" t="s">
        <v>438</v>
      </c>
      <c r="C738" s="567" t="s">
        <v>448</v>
      </c>
      <c r="D738" s="568" t="s">
        <v>449</v>
      </c>
      <c r="E738" s="567" t="s">
        <v>445</v>
      </c>
      <c r="F738" s="568" t="s">
        <v>446</v>
      </c>
      <c r="G738" s="567" t="s">
        <v>587</v>
      </c>
      <c r="H738" s="567">
        <v>176150</v>
      </c>
      <c r="I738" s="567">
        <v>76150</v>
      </c>
      <c r="J738" s="567" t="s">
        <v>1660</v>
      </c>
      <c r="K738" s="567" t="s">
        <v>1661</v>
      </c>
      <c r="L738" s="569">
        <v>80.976744448158499</v>
      </c>
      <c r="M738" s="569">
        <v>8</v>
      </c>
      <c r="N738" s="570">
        <v>646.88094356667648</v>
      </c>
    </row>
    <row r="739" spans="1:14" ht="14.4" customHeight="1" x14ac:dyDescent="0.3">
      <c r="A739" s="565" t="s">
        <v>436</v>
      </c>
      <c r="B739" s="566" t="s">
        <v>438</v>
      </c>
      <c r="C739" s="567" t="s">
        <v>448</v>
      </c>
      <c r="D739" s="568" t="s">
        <v>449</v>
      </c>
      <c r="E739" s="567" t="s">
        <v>445</v>
      </c>
      <c r="F739" s="568" t="s">
        <v>446</v>
      </c>
      <c r="G739" s="567" t="s">
        <v>587</v>
      </c>
      <c r="H739" s="567">
        <v>183973</v>
      </c>
      <c r="I739" s="567">
        <v>83973</v>
      </c>
      <c r="J739" s="567" t="s">
        <v>1662</v>
      </c>
      <c r="K739" s="567" t="s">
        <v>1658</v>
      </c>
      <c r="L739" s="569">
        <v>124.59</v>
      </c>
      <c r="M739" s="569">
        <v>1</v>
      </c>
      <c r="N739" s="570">
        <v>124.59</v>
      </c>
    </row>
    <row r="740" spans="1:14" ht="14.4" customHeight="1" x14ac:dyDescent="0.3">
      <c r="A740" s="565" t="s">
        <v>436</v>
      </c>
      <c r="B740" s="566" t="s">
        <v>438</v>
      </c>
      <c r="C740" s="567" t="s">
        <v>448</v>
      </c>
      <c r="D740" s="568" t="s">
        <v>449</v>
      </c>
      <c r="E740" s="567" t="s">
        <v>445</v>
      </c>
      <c r="F740" s="568" t="s">
        <v>446</v>
      </c>
      <c r="G740" s="567" t="s">
        <v>587</v>
      </c>
      <c r="H740" s="567">
        <v>199248</v>
      </c>
      <c r="I740" s="567">
        <v>99248</v>
      </c>
      <c r="J740" s="567" t="s">
        <v>1663</v>
      </c>
      <c r="K740" s="567" t="s">
        <v>1653</v>
      </c>
      <c r="L740" s="569">
        <v>73.947364362909582</v>
      </c>
      <c r="M740" s="569">
        <v>8</v>
      </c>
      <c r="N740" s="570">
        <v>591.57891490327665</v>
      </c>
    </row>
    <row r="741" spans="1:14" ht="14.4" customHeight="1" x14ac:dyDescent="0.3">
      <c r="A741" s="565" t="s">
        <v>436</v>
      </c>
      <c r="B741" s="566" t="s">
        <v>438</v>
      </c>
      <c r="C741" s="567" t="s">
        <v>448</v>
      </c>
      <c r="D741" s="568" t="s">
        <v>449</v>
      </c>
      <c r="E741" s="567" t="s">
        <v>445</v>
      </c>
      <c r="F741" s="568" t="s">
        <v>446</v>
      </c>
      <c r="G741" s="567" t="s">
        <v>1360</v>
      </c>
      <c r="H741" s="567">
        <v>165989</v>
      </c>
      <c r="I741" s="567">
        <v>65989</v>
      </c>
      <c r="J741" s="567" t="s">
        <v>1664</v>
      </c>
      <c r="K741" s="567"/>
      <c r="L741" s="569">
        <v>91.710000000000008</v>
      </c>
      <c r="M741" s="569">
        <v>77</v>
      </c>
      <c r="N741" s="570">
        <v>7061.67</v>
      </c>
    </row>
    <row r="742" spans="1:14" ht="14.4" customHeight="1" x14ac:dyDescent="0.3">
      <c r="A742" s="565" t="s">
        <v>436</v>
      </c>
      <c r="B742" s="566" t="s">
        <v>438</v>
      </c>
      <c r="C742" s="567" t="s">
        <v>448</v>
      </c>
      <c r="D742" s="568" t="s">
        <v>449</v>
      </c>
      <c r="E742" s="567" t="s">
        <v>445</v>
      </c>
      <c r="F742" s="568" t="s">
        <v>446</v>
      </c>
      <c r="G742" s="567" t="s">
        <v>1360</v>
      </c>
      <c r="H742" s="567">
        <v>166036</v>
      </c>
      <c r="I742" s="567">
        <v>66036</v>
      </c>
      <c r="J742" s="567" t="s">
        <v>1665</v>
      </c>
      <c r="K742" s="567" t="s">
        <v>1666</v>
      </c>
      <c r="L742" s="569">
        <v>1849.8387500000001</v>
      </c>
      <c r="M742" s="569">
        <v>14</v>
      </c>
      <c r="N742" s="570">
        <v>25931.170000000002</v>
      </c>
    </row>
    <row r="743" spans="1:14" ht="14.4" customHeight="1" x14ac:dyDescent="0.3">
      <c r="A743" s="565" t="s">
        <v>436</v>
      </c>
      <c r="B743" s="566" t="s">
        <v>438</v>
      </c>
      <c r="C743" s="567" t="s">
        <v>452</v>
      </c>
      <c r="D743" s="568" t="s">
        <v>453</v>
      </c>
      <c r="E743" s="567" t="s">
        <v>439</v>
      </c>
      <c r="F743" s="568" t="s">
        <v>440</v>
      </c>
      <c r="G743" s="567" t="s">
        <v>587</v>
      </c>
      <c r="H743" s="567">
        <v>51366</v>
      </c>
      <c r="I743" s="567">
        <v>51366</v>
      </c>
      <c r="J743" s="567" t="s">
        <v>598</v>
      </c>
      <c r="K743" s="567" t="s">
        <v>599</v>
      </c>
      <c r="L743" s="569">
        <v>259.44</v>
      </c>
      <c r="M743" s="569">
        <v>3</v>
      </c>
      <c r="N743" s="570">
        <v>778.31999999999994</v>
      </c>
    </row>
    <row r="744" spans="1:14" ht="14.4" customHeight="1" x14ac:dyDescent="0.3">
      <c r="A744" s="565" t="s">
        <v>436</v>
      </c>
      <c r="B744" s="566" t="s">
        <v>438</v>
      </c>
      <c r="C744" s="567" t="s">
        <v>452</v>
      </c>
      <c r="D744" s="568" t="s">
        <v>453</v>
      </c>
      <c r="E744" s="567" t="s">
        <v>439</v>
      </c>
      <c r="F744" s="568" t="s">
        <v>440</v>
      </c>
      <c r="G744" s="567" t="s">
        <v>587</v>
      </c>
      <c r="H744" s="567">
        <v>51384</v>
      </c>
      <c r="I744" s="567">
        <v>51384</v>
      </c>
      <c r="J744" s="567" t="s">
        <v>598</v>
      </c>
      <c r="K744" s="567" t="s">
        <v>602</v>
      </c>
      <c r="L744" s="569">
        <v>275.66000000000003</v>
      </c>
      <c r="M744" s="569">
        <v>1</v>
      </c>
      <c r="N744" s="570">
        <v>275.66000000000003</v>
      </c>
    </row>
    <row r="745" spans="1:14" ht="14.4" customHeight="1" x14ac:dyDescent="0.3">
      <c r="A745" s="565" t="s">
        <v>436</v>
      </c>
      <c r="B745" s="566" t="s">
        <v>438</v>
      </c>
      <c r="C745" s="567" t="s">
        <v>452</v>
      </c>
      <c r="D745" s="568" t="s">
        <v>453</v>
      </c>
      <c r="E745" s="567" t="s">
        <v>439</v>
      </c>
      <c r="F745" s="568" t="s">
        <v>440</v>
      </c>
      <c r="G745" s="567" t="s">
        <v>587</v>
      </c>
      <c r="H745" s="567">
        <v>100362</v>
      </c>
      <c r="I745" s="567">
        <v>362</v>
      </c>
      <c r="J745" s="567" t="s">
        <v>619</v>
      </c>
      <c r="K745" s="567" t="s">
        <v>620</v>
      </c>
      <c r="L745" s="569">
        <v>84.078898834211103</v>
      </c>
      <c r="M745" s="569">
        <v>1</v>
      </c>
      <c r="N745" s="570">
        <v>84.078898834211103</v>
      </c>
    </row>
    <row r="746" spans="1:14" ht="14.4" customHeight="1" x14ac:dyDescent="0.3">
      <c r="A746" s="565" t="s">
        <v>436</v>
      </c>
      <c r="B746" s="566" t="s">
        <v>438</v>
      </c>
      <c r="C746" s="567" t="s">
        <v>452</v>
      </c>
      <c r="D746" s="568" t="s">
        <v>453</v>
      </c>
      <c r="E746" s="567" t="s">
        <v>439</v>
      </c>
      <c r="F746" s="568" t="s">
        <v>440</v>
      </c>
      <c r="G746" s="567" t="s">
        <v>587</v>
      </c>
      <c r="H746" s="567">
        <v>100499</v>
      </c>
      <c r="I746" s="567">
        <v>499</v>
      </c>
      <c r="J746" s="567" t="s">
        <v>625</v>
      </c>
      <c r="K746" s="567" t="s">
        <v>627</v>
      </c>
      <c r="L746" s="569">
        <v>98.470485086179551</v>
      </c>
      <c r="M746" s="569">
        <v>45</v>
      </c>
      <c r="N746" s="570">
        <v>4427.8959565024697</v>
      </c>
    </row>
    <row r="747" spans="1:14" ht="14.4" customHeight="1" x14ac:dyDescent="0.3">
      <c r="A747" s="565" t="s">
        <v>436</v>
      </c>
      <c r="B747" s="566" t="s">
        <v>438</v>
      </c>
      <c r="C747" s="567" t="s">
        <v>452</v>
      </c>
      <c r="D747" s="568" t="s">
        <v>453</v>
      </c>
      <c r="E747" s="567" t="s">
        <v>439</v>
      </c>
      <c r="F747" s="568" t="s">
        <v>440</v>
      </c>
      <c r="G747" s="567" t="s">
        <v>587</v>
      </c>
      <c r="H747" s="567">
        <v>110502</v>
      </c>
      <c r="I747" s="567">
        <v>10502</v>
      </c>
      <c r="J747" s="567" t="s">
        <v>735</v>
      </c>
      <c r="K747" s="567" t="s">
        <v>736</v>
      </c>
      <c r="L747" s="569">
        <v>102.19</v>
      </c>
      <c r="M747" s="569">
        <v>2</v>
      </c>
      <c r="N747" s="570">
        <v>204.38</v>
      </c>
    </row>
    <row r="748" spans="1:14" ht="14.4" customHeight="1" x14ac:dyDescent="0.3">
      <c r="A748" s="565" t="s">
        <v>436</v>
      </c>
      <c r="B748" s="566" t="s">
        <v>438</v>
      </c>
      <c r="C748" s="567" t="s">
        <v>452</v>
      </c>
      <c r="D748" s="568" t="s">
        <v>453</v>
      </c>
      <c r="E748" s="567" t="s">
        <v>439</v>
      </c>
      <c r="F748" s="568" t="s">
        <v>440</v>
      </c>
      <c r="G748" s="567" t="s">
        <v>587</v>
      </c>
      <c r="H748" s="567">
        <v>189212</v>
      </c>
      <c r="I748" s="567">
        <v>89212</v>
      </c>
      <c r="J748" s="567" t="s">
        <v>1123</v>
      </c>
      <c r="K748" s="567" t="s">
        <v>1124</v>
      </c>
      <c r="L748" s="569">
        <v>67.971705237571157</v>
      </c>
      <c r="M748" s="569">
        <v>155</v>
      </c>
      <c r="N748" s="570">
        <v>10869.635170751051</v>
      </c>
    </row>
    <row r="749" spans="1:14" ht="14.4" customHeight="1" x14ac:dyDescent="0.3">
      <c r="A749" s="565" t="s">
        <v>436</v>
      </c>
      <c r="B749" s="566" t="s">
        <v>438</v>
      </c>
      <c r="C749" s="567" t="s">
        <v>452</v>
      </c>
      <c r="D749" s="568" t="s">
        <v>453</v>
      </c>
      <c r="E749" s="567" t="s">
        <v>439</v>
      </c>
      <c r="F749" s="568" t="s">
        <v>440</v>
      </c>
      <c r="G749" s="567" t="s">
        <v>587</v>
      </c>
      <c r="H749" s="567">
        <v>193724</v>
      </c>
      <c r="I749" s="567">
        <v>93724</v>
      </c>
      <c r="J749" s="567" t="s">
        <v>1667</v>
      </c>
      <c r="K749" s="567" t="s">
        <v>1668</v>
      </c>
      <c r="L749" s="569">
        <v>72.319999999999993</v>
      </c>
      <c r="M749" s="569">
        <v>1</v>
      </c>
      <c r="N749" s="570">
        <v>72.319999999999993</v>
      </c>
    </row>
    <row r="750" spans="1:14" ht="14.4" customHeight="1" x14ac:dyDescent="0.3">
      <c r="A750" s="565" t="s">
        <v>436</v>
      </c>
      <c r="B750" s="566" t="s">
        <v>438</v>
      </c>
      <c r="C750" s="567" t="s">
        <v>452</v>
      </c>
      <c r="D750" s="568" t="s">
        <v>453</v>
      </c>
      <c r="E750" s="567" t="s">
        <v>439</v>
      </c>
      <c r="F750" s="568" t="s">
        <v>440</v>
      </c>
      <c r="G750" s="567" t="s">
        <v>587</v>
      </c>
      <c r="H750" s="567">
        <v>204732</v>
      </c>
      <c r="I750" s="567">
        <v>4732</v>
      </c>
      <c r="J750" s="567" t="s">
        <v>1669</v>
      </c>
      <c r="K750" s="567" t="s">
        <v>1670</v>
      </c>
      <c r="L750" s="569">
        <v>29.590049734728499</v>
      </c>
      <c r="M750" s="569">
        <v>2</v>
      </c>
      <c r="N750" s="570">
        <v>59.180099469456998</v>
      </c>
    </row>
    <row r="751" spans="1:14" ht="14.4" customHeight="1" x14ac:dyDescent="0.3">
      <c r="A751" s="565" t="s">
        <v>436</v>
      </c>
      <c r="B751" s="566" t="s">
        <v>438</v>
      </c>
      <c r="C751" s="567" t="s">
        <v>452</v>
      </c>
      <c r="D751" s="568" t="s">
        <v>453</v>
      </c>
      <c r="E751" s="567" t="s">
        <v>439</v>
      </c>
      <c r="F751" s="568" t="s">
        <v>440</v>
      </c>
      <c r="G751" s="567" t="s">
        <v>587</v>
      </c>
      <c r="H751" s="567">
        <v>930065</v>
      </c>
      <c r="I751" s="567">
        <v>0</v>
      </c>
      <c r="J751" s="567" t="s">
        <v>1342</v>
      </c>
      <c r="K751" s="567"/>
      <c r="L751" s="569">
        <v>191.13</v>
      </c>
      <c r="M751" s="569">
        <v>1</v>
      </c>
      <c r="N751" s="570">
        <v>191.13</v>
      </c>
    </row>
    <row r="752" spans="1:14" ht="14.4" customHeight="1" x14ac:dyDescent="0.3">
      <c r="A752" s="565" t="s">
        <v>436</v>
      </c>
      <c r="B752" s="566" t="s">
        <v>438</v>
      </c>
      <c r="C752" s="567" t="s">
        <v>452</v>
      </c>
      <c r="D752" s="568" t="s">
        <v>453</v>
      </c>
      <c r="E752" s="567" t="s">
        <v>439</v>
      </c>
      <c r="F752" s="568" t="s">
        <v>440</v>
      </c>
      <c r="G752" s="567" t="s">
        <v>1360</v>
      </c>
      <c r="H752" s="567">
        <v>166030</v>
      </c>
      <c r="I752" s="567">
        <v>66030</v>
      </c>
      <c r="J752" s="567" t="s">
        <v>1368</v>
      </c>
      <c r="K752" s="567" t="s">
        <v>1466</v>
      </c>
      <c r="L752" s="569">
        <v>108.95</v>
      </c>
      <c r="M752" s="569">
        <v>1</v>
      </c>
      <c r="N752" s="570">
        <v>108.95</v>
      </c>
    </row>
    <row r="753" spans="1:14" ht="14.4" customHeight="1" thickBot="1" x14ac:dyDescent="0.35">
      <c r="A753" s="571" t="s">
        <v>436</v>
      </c>
      <c r="B753" s="572" t="s">
        <v>438</v>
      </c>
      <c r="C753" s="573" t="s">
        <v>452</v>
      </c>
      <c r="D753" s="574" t="s">
        <v>453</v>
      </c>
      <c r="E753" s="573" t="s">
        <v>443</v>
      </c>
      <c r="F753" s="574" t="s">
        <v>444</v>
      </c>
      <c r="G753" s="573" t="s">
        <v>587</v>
      </c>
      <c r="H753" s="573">
        <v>101066</v>
      </c>
      <c r="I753" s="573">
        <v>1066</v>
      </c>
      <c r="J753" s="573" t="s">
        <v>1568</v>
      </c>
      <c r="K753" s="573" t="s">
        <v>1569</v>
      </c>
      <c r="L753" s="575">
        <v>37.770000000000003</v>
      </c>
      <c r="M753" s="575">
        <v>2</v>
      </c>
      <c r="N753" s="576">
        <v>75.540000000000006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1673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7" t="s">
        <v>229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1671</v>
      </c>
      <c r="B5" s="563">
        <v>54205.339327857779</v>
      </c>
      <c r="C5" s="581">
        <v>5.9156459008374782E-2</v>
      </c>
      <c r="D5" s="563">
        <v>862099.32522591355</v>
      </c>
      <c r="E5" s="581">
        <v>0.94084354099162515</v>
      </c>
      <c r="F5" s="564">
        <v>916304.66455377138</v>
      </c>
    </row>
    <row r="6" spans="1:6" ht="14.4" customHeight="1" thickBot="1" x14ac:dyDescent="0.35">
      <c r="A6" s="592" t="s">
        <v>1672</v>
      </c>
      <c r="B6" s="584"/>
      <c r="C6" s="585">
        <v>0</v>
      </c>
      <c r="D6" s="584">
        <v>108.95</v>
      </c>
      <c r="E6" s="585">
        <v>1</v>
      </c>
      <c r="F6" s="586">
        <v>108.95</v>
      </c>
    </row>
    <row r="7" spans="1:6" ht="14.4" customHeight="1" thickBot="1" x14ac:dyDescent="0.35">
      <c r="A7" s="587" t="s">
        <v>6</v>
      </c>
      <c r="B7" s="588">
        <v>54205.339327857779</v>
      </c>
      <c r="C7" s="589">
        <v>5.9149426052833083E-2</v>
      </c>
      <c r="D7" s="588">
        <v>862208.2752259135</v>
      </c>
      <c r="E7" s="589">
        <v>0.94085057394716687</v>
      </c>
      <c r="F7" s="590">
        <v>916413.61455377133</v>
      </c>
    </row>
    <row r="8" spans="1:6" ht="14.4" customHeight="1" thickBot="1" x14ac:dyDescent="0.35"/>
    <row r="9" spans="1:6" ht="14.4" customHeight="1" x14ac:dyDescent="0.3">
      <c r="A9" s="591" t="s">
        <v>1674</v>
      </c>
      <c r="B9" s="563">
        <v>6160.7188870405425</v>
      </c>
      <c r="C9" s="581">
        <v>0.88055075767324387</v>
      </c>
      <c r="D9" s="563">
        <v>835.71923234685994</v>
      </c>
      <c r="E9" s="581">
        <v>0.11944924232675616</v>
      </c>
      <c r="F9" s="564">
        <v>6996.4381193874024</v>
      </c>
    </row>
    <row r="10" spans="1:6" ht="14.4" customHeight="1" x14ac:dyDescent="0.3">
      <c r="A10" s="593" t="s">
        <v>1675</v>
      </c>
      <c r="B10" s="569">
        <v>5086.2006593142305</v>
      </c>
      <c r="C10" s="582">
        <v>0.45573225631523673</v>
      </c>
      <c r="D10" s="569">
        <v>6074.3011239873013</v>
      </c>
      <c r="E10" s="582">
        <v>0.54426774368476327</v>
      </c>
      <c r="F10" s="570">
        <v>11160.501783301532</v>
      </c>
    </row>
    <row r="11" spans="1:6" ht="14.4" customHeight="1" x14ac:dyDescent="0.3">
      <c r="A11" s="593" t="s">
        <v>1676</v>
      </c>
      <c r="B11" s="569">
        <v>4001.6507269220374</v>
      </c>
      <c r="C11" s="582">
        <v>0.88968242151764576</v>
      </c>
      <c r="D11" s="569">
        <v>496.19100866705855</v>
      </c>
      <c r="E11" s="582">
        <v>0.11031757848235425</v>
      </c>
      <c r="F11" s="570">
        <v>4497.8417355890961</v>
      </c>
    </row>
    <row r="12" spans="1:6" ht="14.4" customHeight="1" x14ac:dyDescent="0.3">
      <c r="A12" s="593" t="s">
        <v>1677</v>
      </c>
      <c r="B12" s="569">
        <v>3718.8600097794315</v>
      </c>
      <c r="C12" s="582">
        <v>1</v>
      </c>
      <c r="D12" s="569"/>
      <c r="E12" s="582">
        <v>0</v>
      </c>
      <c r="F12" s="570">
        <v>3718.8600097794315</v>
      </c>
    </row>
    <row r="13" spans="1:6" ht="14.4" customHeight="1" x14ac:dyDescent="0.3">
      <c r="A13" s="593" t="s">
        <v>1678</v>
      </c>
      <c r="B13" s="569">
        <v>2526.9291592782788</v>
      </c>
      <c r="C13" s="582">
        <v>0.87200170143951117</v>
      </c>
      <c r="D13" s="569">
        <v>370.91972691860906</v>
      </c>
      <c r="E13" s="582">
        <v>0.12799829856048875</v>
      </c>
      <c r="F13" s="570">
        <v>2897.8488861968881</v>
      </c>
    </row>
    <row r="14" spans="1:6" ht="14.4" customHeight="1" x14ac:dyDescent="0.3">
      <c r="A14" s="593" t="s">
        <v>1679</v>
      </c>
      <c r="B14" s="569">
        <v>2257.9006246411886</v>
      </c>
      <c r="C14" s="582">
        <v>0.62370010321238278</v>
      </c>
      <c r="D14" s="569">
        <v>1362.2697312907981</v>
      </c>
      <c r="E14" s="582">
        <v>0.37629989678761722</v>
      </c>
      <c r="F14" s="570">
        <v>3620.1703559319867</v>
      </c>
    </row>
    <row r="15" spans="1:6" ht="14.4" customHeight="1" x14ac:dyDescent="0.3">
      <c r="A15" s="593" t="s">
        <v>1680</v>
      </c>
      <c r="B15" s="569">
        <v>1740.2259452617859</v>
      </c>
      <c r="C15" s="582">
        <v>1</v>
      </c>
      <c r="D15" s="569"/>
      <c r="E15" s="582">
        <v>0</v>
      </c>
      <c r="F15" s="570">
        <v>1740.2259452617859</v>
      </c>
    </row>
    <row r="16" spans="1:6" ht="14.4" customHeight="1" x14ac:dyDescent="0.3">
      <c r="A16" s="593" t="s">
        <v>1681</v>
      </c>
      <c r="B16" s="569">
        <v>1621.0412826493298</v>
      </c>
      <c r="C16" s="582">
        <v>0.40993252372610528</v>
      </c>
      <c r="D16" s="569">
        <v>2333.3687454079263</v>
      </c>
      <c r="E16" s="582">
        <v>0.59006747627389478</v>
      </c>
      <c r="F16" s="570">
        <v>3954.4100280572561</v>
      </c>
    </row>
    <row r="17" spans="1:6" ht="14.4" customHeight="1" x14ac:dyDescent="0.3">
      <c r="A17" s="593" t="s">
        <v>1682</v>
      </c>
      <c r="B17" s="569">
        <v>1500.8193543394354</v>
      </c>
      <c r="C17" s="582">
        <v>0.25451692424329175</v>
      </c>
      <c r="D17" s="569">
        <v>4395.9176064797512</v>
      </c>
      <c r="E17" s="582">
        <v>0.74548307575670825</v>
      </c>
      <c r="F17" s="570">
        <v>5896.7369608191866</v>
      </c>
    </row>
    <row r="18" spans="1:6" ht="14.4" customHeight="1" x14ac:dyDescent="0.3">
      <c r="A18" s="593" t="s">
        <v>1683</v>
      </c>
      <c r="B18" s="569">
        <v>1494.9499609724396</v>
      </c>
      <c r="C18" s="582">
        <v>0.78887125837148731</v>
      </c>
      <c r="D18" s="569">
        <v>400.09938340163666</v>
      </c>
      <c r="E18" s="582">
        <v>0.21112874162851264</v>
      </c>
      <c r="F18" s="570">
        <v>1895.0493443740763</v>
      </c>
    </row>
    <row r="19" spans="1:6" ht="14.4" customHeight="1" x14ac:dyDescent="0.3">
      <c r="A19" s="593" t="s">
        <v>1684</v>
      </c>
      <c r="B19" s="569">
        <v>1458.860014084366</v>
      </c>
      <c r="C19" s="582">
        <v>0.84594152769423492</v>
      </c>
      <c r="D19" s="569">
        <v>265.68</v>
      </c>
      <c r="E19" s="582">
        <v>0.15405847230576508</v>
      </c>
      <c r="F19" s="570">
        <v>1724.540014084366</v>
      </c>
    </row>
    <row r="20" spans="1:6" ht="14.4" customHeight="1" x14ac:dyDescent="0.3">
      <c r="A20" s="593" t="s">
        <v>1685</v>
      </c>
      <c r="B20" s="569">
        <v>1433.8608875264881</v>
      </c>
      <c r="C20" s="582">
        <v>0.6964814396230482</v>
      </c>
      <c r="D20" s="569">
        <v>624.86</v>
      </c>
      <c r="E20" s="582">
        <v>0.30351856037695168</v>
      </c>
      <c r="F20" s="570">
        <v>2058.7208875264882</v>
      </c>
    </row>
    <row r="21" spans="1:6" ht="14.4" customHeight="1" x14ac:dyDescent="0.3">
      <c r="A21" s="593" t="s">
        <v>1686</v>
      </c>
      <c r="B21" s="569">
        <v>1427.4097993392861</v>
      </c>
      <c r="C21" s="582">
        <v>0.93248450864426391</v>
      </c>
      <c r="D21" s="569">
        <v>103.35</v>
      </c>
      <c r="E21" s="582">
        <v>6.7515491355736174E-2</v>
      </c>
      <c r="F21" s="570">
        <v>1530.759799339286</v>
      </c>
    </row>
    <row r="22" spans="1:6" ht="14.4" customHeight="1" x14ac:dyDescent="0.3">
      <c r="A22" s="593" t="s">
        <v>1687</v>
      </c>
      <c r="B22" s="569">
        <v>1424.0607443015235</v>
      </c>
      <c r="C22" s="582">
        <v>0.58631288448785979</v>
      </c>
      <c r="D22" s="569">
        <v>1004.7802073098853</v>
      </c>
      <c r="E22" s="582">
        <v>0.41368711551214016</v>
      </c>
      <c r="F22" s="570">
        <v>2428.8409516114089</v>
      </c>
    </row>
    <row r="23" spans="1:6" ht="14.4" customHeight="1" x14ac:dyDescent="0.3">
      <c r="A23" s="593" t="s">
        <v>1688</v>
      </c>
      <c r="B23" s="569">
        <v>1353.8757751517819</v>
      </c>
      <c r="C23" s="582">
        <v>0.60850379382180597</v>
      </c>
      <c r="D23" s="569">
        <v>871.05000000000007</v>
      </c>
      <c r="E23" s="582">
        <v>0.39149620617819397</v>
      </c>
      <c r="F23" s="570">
        <v>2224.9257751517821</v>
      </c>
    </row>
    <row r="24" spans="1:6" ht="14.4" customHeight="1" x14ac:dyDescent="0.3">
      <c r="A24" s="593" t="s">
        <v>1689</v>
      </c>
      <c r="B24" s="569">
        <v>1330.4002831369401</v>
      </c>
      <c r="C24" s="582">
        <v>1</v>
      </c>
      <c r="D24" s="569"/>
      <c r="E24" s="582">
        <v>0</v>
      </c>
      <c r="F24" s="570">
        <v>1330.4002831369401</v>
      </c>
    </row>
    <row r="25" spans="1:6" ht="14.4" customHeight="1" x14ac:dyDescent="0.3">
      <c r="A25" s="593" t="s">
        <v>1690</v>
      </c>
      <c r="B25" s="569">
        <v>1208.6799941239155</v>
      </c>
      <c r="C25" s="582">
        <v>0.7022391856917698</v>
      </c>
      <c r="D25" s="569">
        <v>512.49993822812928</v>
      </c>
      <c r="E25" s="582">
        <v>0.29776081430823009</v>
      </c>
      <c r="F25" s="570">
        <v>1721.1799323520449</v>
      </c>
    </row>
    <row r="26" spans="1:6" ht="14.4" customHeight="1" x14ac:dyDescent="0.3">
      <c r="A26" s="593" t="s">
        <v>1691</v>
      </c>
      <c r="B26" s="569">
        <v>1137.19940487586</v>
      </c>
      <c r="C26" s="582">
        <v>1</v>
      </c>
      <c r="D26" s="569"/>
      <c r="E26" s="582">
        <v>0</v>
      </c>
      <c r="F26" s="570">
        <v>1137.19940487586</v>
      </c>
    </row>
    <row r="27" spans="1:6" ht="14.4" customHeight="1" x14ac:dyDescent="0.3">
      <c r="A27" s="593" t="s">
        <v>1692</v>
      </c>
      <c r="B27" s="569">
        <v>1081.199413471857</v>
      </c>
      <c r="C27" s="582">
        <v>1</v>
      </c>
      <c r="D27" s="569"/>
      <c r="E27" s="582">
        <v>0</v>
      </c>
      <c r="F27" s="570">
        <v>1081.199413471857</v>
      </c>
    </row>
    <row r="28" spans="1:6" ht="14.4" customHeight="1" x14ac:dyDescent="0.3">
      <c r="A28" s="593" t="s">
        <v>1693</v>
      </c>
      <c r="B28" s="569">
        <v>909.39003811858993</v>
      </c>
      <c r="C28" s="582">
        <v>0.34289076476622898</v>
      </c>
      <c r="D28" s="569">
        <v>1742.737495087446</v>
      </c>
      <c r="E28" s="582">
        <v>0.65710923523377107</v>
      </c>
      <c r="F28" s="570">
        <v>2652.1275332060359</v>
      </c>
    </row>
    <row r="29" spans="1:6" ht="14.4" customHeight="1" x14ac:dyDescent="0.3">
      <c r="A29" s="593" t="s">
        <v>1694</v>
      </c>
      <c r="B29" s="569">
        <v>905.72</v>
      </c>
      <c r="C29" s="582">
        <v>0.85652951022762736</v>
      </c>
      <c r="D29" s="569">
        <v>151.71</v>
      </c>
      <c r="E29" s="582">
        <v>0.14347048977237264</v>
      </c>
      <c r="F29" s="570">
        <v>1057.43</v>
      </c>
    </row>
    <row r="30" spans="1:6" ht="14.4" customHeight="1" x14ac:dyDescent="0.3">
      <c r="A30" s="593" t="s">
        <v>1695</v>
      </c>
      <c r="B30" s="569">
        <v>904.10917842365325</v>
      </c>
      <c r="C30" s="582">
        <v>0.69605823862991945</v>
      </c>
      <c r="D30" s="569">
        <v>394.78957493820496</v>
      </c>
      <c r="E30" s="582">
        <v>0.3039417613700805</v>
      </c>
      <c r="F30" s="570">
        <v>1298.8987533618583</v>
      </c>
    </row>
    <row r="31" spans="1:6" ht="14.4" customHeight="1" x14ac:dyDescent="0.3">
      <c r="A31" s="593" t="s">
        <v>1696</v>
      </c>
      <c r="B31" s="569">
        <v>898.575769982976</v>
      </c>
      <c r="C31" s="582">
        <v>1.564391891361577E-2</v>
      </c>
      <c r="D31" s="569">
        <v>56540.725401598509</v>
      </c>
      <c r="E31" s="582">
        <v>0.98435608108638417</v>
      </c>
      <c r="F31" s="570">
        <v>57439.301171581486</v>
      </c>
    </row>
    <row r="32" spans="1:6" ht="14.4" customHeight="1" x14ac:dyDescent="0.3">
      <c r="A32" s="593" t="s">
        <v>1697</v>
      </c>
      <c r="B32" s="569">
        <v>891.84</v>
      </c>
      <c r="C32" s="582">
        <v>1</v>
      </c>
      <c r="D32" s="569"/>
      <c r="E32" s="582">
        <v>0</v>
      </c>
      <c r="F32" s="570">
        <v>891.84</v>
      </c>
    </row>
    <row r="33" spans="1:6" ht="14.4" customHeight="1" x14ac:dyDescent="0.3">
      <c r="A33" s="593" t="s">
        <v>1698</v>
      </c>
      <c r="B33" s="569">
        <v>861.95</v>
      </c>
      <c r="C33" s="582">
        <v>0.70192511278685321</v>
      </c>
      <c r="D33" s="569">
        <v>366.03</v>
      </c>
      <c r="E33" s="582">
        <v>0.29807488721314679</v>
      </c>
      <c r="F33" s="570">
        <v>1227.98</v>
      </c>
    </row>
    <row r="34" spans="1:6" ht="14.4" customHeight="1" x14ac:dyDescent="0.3">
      <c r="A34" s="593" t="s">
        <v>1699</v>
      </c>
      <c r="B34" s="569">
        <v>635.22</v>
      </c>
      <c r="C34" s="582">
        <v>8.6266466716151485E-2</v>
      </c>
      <c r="D34" s="569">
        <v>6728.2437441464745</v>
      </c>
      <c r="E34" s="582">
        <v>0.91373353328384854</v>
      </c>
      <c r="F34" s="570">
        <v>7363.4637441464747</v>
      </c>
    </row>
    <row r="35" spans="1:6" ht="14.4" customHeight="1" x14ac:dyDescent="0.3">
      <c r="A35" s="593" t="s">
        <v>1700</v>
      </c>
      <c r="B35" s="569">
        <v>547.02</v>
      </c>
      <c r="C35" s="582">
        <v>0.72594272544659921</v>
      </c>
      <c r="D35" s="569">
        <v>206.51052083203101</v>
      </c>
      <c r="E35" s="582">
        <v>0.27405727455340079</v>
      </c>
      <c r="F35" s="570">
        <v>753.53052083203102</v>
      </c>
    </row>
    <row r="36" spans="1:6" ht="14.4" customHeight="1" x14ac:dyDescent="0.3">
      <c r="A36" s="593" t="s">
        <v>1701</v>
      </c>
      <c r="B36" s="569">
        <v>534.36011372298196</v>
      </c>
      <c r="C36" s="582">
        <v>1</v>
      </c>
      <c r="D36" s="569"/>
      <c r="E36" s="582">
        <v>0</v>
      </c>
      <c r="F36" s="570">
        <v>534.36011372298196</v>
      </c>
    </row>
    <row r="37" spans="1:6" ht="14.4" customHeight="1" x14ac:dyDescent="0.3">
      <c r="A37" s="593" t="s">
        <v>1702</v>
      </c>
      <c r="B37" s="569">
        <v>437.26022504804081</v>
      </c>
      <c r="C37" s="582">
        <v>1</v>
      </c>
      <c r="D37" s="569"/>
      <c r="E37" s="582">
        <v>0</v>
      </c>
      <c r="F37" s="570">
        <v>437.26022504804081</v>
      </c>
    </row>
    <row r="38" spans="1:6" ht="14.4" customHeight="1" x14ac:dyDescent="0.3">
      <c r="A38" s="593" t="s">
        <v>1703</v>
      </c>
      <c r="B38" s="569">
        <v>433.30845848882097</v>
      </c>
      <c r="C38" s="582">
        <v>1</v>
      </c>
      <c r="D38" s="569"/>
      <c r="E38" s="582">
        <v>0</v>
      </c>
      <c r="F38" s="570">
        <v>433.30845848882097</v>
      </c>
    </row>
    <row r="39" spans="1:6" ht="14.4" customHeight="1" x14ac:dyDescent="0.3">
      <c r="A39" s="593" t="s">
        <v>1704</v>
      </c>
      <c r="B39" s="569">
        <v>401.66999999999996</v>
      </c>
      <c r="C39" s="582">
        <v>2.5907710916862271E-2</v>
      </c>
      <c r="D39" s="569">
        <v>15102.208412452463</v>
      </c>
      <c r="E39" s="582">
        <v>0.97409228908313772</v>
      </c>
      <c r="F39" s="570">
        <v>15503.878412452463</v>
      </c>
    </row>
    <row r="40" spans="1:6" ht="14.4" customHeight="1" x14ac:dyDescent="0.3">
      <c r="A40" s="593" t="s">
        <v>1705</v>
      </c>
      <c r="B40" s="569">
        <v>386.29</v>
      </c>
      <c r="C40" s="582">
        <v>1</v>
      </c>
      <c r="D40" s="569"/>
      <c r="E40" s="582">
        <v>0</v>
      </c>
      <c r="F40" s="570">
        <v>386.29</v>
      </c>
    </row>
    <row r="41" spans="1:6" ht="14.4" customHeight="1" x14ac:dyDescent="0.3">
      <c r="A41" s="593" t="s">
        <v>1706</v>
      </c>
      <c r="B41" s="569">
        <v>344.14014028879001</v>
      </c>
      <c r="C41" s="582">
        <v>0.12786752146504871</v>
      </c>
      <c r="D41" s="569">
        <v>2347.240253620364</v>
      </c>
      <c r="E41" s="582">
        <v>0.87213247853495124</v>
      </c>
      <c r="F41" s="570">
        <v>2691.380393909154</v>
      </c>
    </row>
    <row r="42" spans="1:6" ht="14.4" customHeight="1" x14ac:dyDescent="0.3">
      <c r="A42" s="593" t="s">
        <v>1707</v>
      </c>
      <c r="B42" s="569">
        <v>334.16</v>
      </c>
      <c r="C42" s="582">
        <v>0.36051742925266211</v>
      </c>
      <c r="D42" s="569">
        <v>592.73</v>
      </c>
      <c r="E42" s="582">
        <v>0.63948257074733783</v>
      </c>
      <c r="F42" s="570">
        <v>926.8900000000001</v>
      </c>
    </row>
    <row r="43" spans="1:6" ht="14.4" customHeight="1" x14ac:dyDescent="0.3">
      <c r="A43" s="593" t="s">
        <v>1708</v>
      </c>
      <c r="B43" s="569">
        <v>329.39925201388439</v>
      </c>
      <c r="C43" s="582">
        <v>0.58817173924317445</v>
      </c>
      <c r="D43" s="569">
        <v>230.63998488950099</v>
      </c>
      <c r="E43" s="582">
        <v>0.41182826075682555</v>
      </c>
      <c r="F43" s="570">
        <v>560.03923690338536</v>
      </c>
    </row>
    <row r="44" spans="1:6" ht="14.4" customHeight="1" x14ac:dyDescent="0.3">
      <c r="A44" s="593" t="s">
        <v>1709</v>
      </c>
      <c r="B44" s="569">
        <v>309.80081334766999</v>
      </c>
      <c r="C44" s="582">
        <v>3.7830789429227754E-2</v>
      </c>
      <c r="D44" s="569">
        <v>7879.3175746582765</v>
      </c>
      <c r="E44" s="582">
        <v>0.96216921057077232</v>
      </c>
      <c r="F44" s="570">
        <v>8189.1183880059461</v>
      </c>
    </row>
    <row r="45" spans="1:6" ht="14.4" customHeight="1" x14ac:dyDescent="0.3">
      <c r="A45" s="593" t="s">
        <v>1710</v>
      </c>
      <c r="B45" s="569">
        <v>292.56008518838541</v>
      </c>
      <c r="C45" s="582">
        <v>0.26113975029412279</v>
      </c>
      <c r="D45" s="569">
        <v>827.75991534341335</v>
      </c>
      <c r="E45" s="582">
        <v>0.73886024970587727</v>
      </c>
      <c r="F45" s="570">
        <v>1120.3200005317988</v>
      </c>
    </row>
    <row r="46" spans="1:6" ht="14.4" customHeight="1" x14ac:dyDescent="0.3">
      <c r="A46" s="593" t="s">
        <v>1711</v>
      </c>
      <c r="B46" s="569">
        <v>278.97919772894801</v>
      </c>
      <c r="C46" s="582">
        <v>1</v>
      </c>
      <c r="D46" s="569"/>
      <c r="E46" s="582">
        <v>0</v>
      </c>
      <c r="F46" s="570">
        <v>278.97919772894801</v>
      </c>
    </row>
    <row r="47" spans="1:6" ht="14.4" customHeight="1" x14ac:dyDescent="0.3">
      <c r="A47" s="593" t="s">
        <v>1712</v>
      </c>
      <c r="B47" s="569">
        <v>256.60024616782061</v>
      </c>
      <c r="C47" s="582">
        <v>1.7410291442578132E-2</v>
      </c>
      <c r="D47" s="569">
        <v>14481.823117629876</v>
      </c>
      <c r="E47" s="582">
        <v>0.98258970855742189</v>
      </c>
      <c r="F47" s="570">
        <v>14738.423363797696</v>
      </c>
    </row>
    <row r="48" spans="1:6" ht="14.4" customHeight="1" x14ac:dyDescent="0.3">
      <c r="A48" s="593" t="s">
        <v>1713</v>
      </c>
      <c r="B48" s="569">
        <v>247.83956200281801</v>
      </c>
      <c r="C48" s="582">
        <v>0.26419035872923902</v>
      </c>
      <c r="D48" s="569">
        <v>690.27022820652701</v>
      </c>
      <c r="E48" s="582">
        <v>0.73580964127076098</v>
      </c>
      <c r="F48" s="570">
        <v>938.10979020934496</v>
      </c>
    </row>
    <row r="49" spans="1:6" ht="14.4" customHeight="1" x14ac:dyDescent="0.3">
      <c r="A49" s="593" t="s">
        <v>1714</v>
      </c>
      <c r="B49" s="569">
        <v>211.38948594295101</v>
      </c>
      <c r="C49" s="582">
        <v>1</v>
      </c>
      <c r="D49" s="569"/>
      <c r="E49" s="582">
        <v>0</v>
      </c>
      <c r="F49" s="570">
        <v>211.38948594295101</v>
      </c>
    </row>
    <row r="50" spans="1:6" ht="14.4" customHeight="1" x14ac:dyDescent="0.3">
      <c r="A50" s="593" t="s">
        <v>1715</v>
      </c>
      <c r="B50" s="569">
        <v>195.26</v>
      </c>
      <c r="C50" s="582">
        <v>1</v>
      </c>
      <c r="D50" s="569"/>
      <c r="E50" s="582">
        <v>0</v>
      </c>
      <c r="F50" s="570">
        <v>195.26</v>
      </c>
    </row>
    <row r="51" spans="1:6" ht="14.4" customHeight="1" x14ac:dyDescent="0.3">
      <c r="A51" s="593" t="s">
        <v>1716</v>
      </c>
      <c r="B51" s="569">
        <v>154.72</v>
      </c>
      <c r="C51" s="582">
        <v>0.19157280809495159</v>
      </c>
      <c r="D51" s="569">
        <v>652.91027664820899</v>
      </c>
      <c r="E51" s="582">
        <v>0.80842719190504841</v>
      </c>
      <c r="F51" s="570">
        <v>807.63027664820902</v>
      </c>
    </row>
    <row r="52" spans="1:6" ht="14.4" customHeight="1" x14ac:dyDescent="0.3">
      <c r="A52" s="593" t="s">
        <v>1717</v>
      </c>
      <c r="B52" s="569">
        <v>141.19</v>
      </c>
      <c r="C52" s="582">
        <v>8.2424093825344283E-2</v>
      </c>
      <c r="D52" s="569">
        <v>1571.78</v>
      </c>
      <c r="E52" s="582">
        <v>0.91757590617465568</v>
      </c>
      <c r="F52" s="570">
        <v>1712.97</v>
      </c>
    </row>
    <row r="53" spans="1:6" ht="14.4" customHeight="1" x14ac:dyDescent="0.3">
      <c r="A53" s="593" t="s">
        <v>1718</v>
      </c>
      <c r="B53" s="569">
        <v>129.54</v>
      </c>
      <c r="C53" s="582">
        <v>0.10777932035182133</v>
      </c>
      <c r="D53" s="569">
        <v>1072.3603235235278</v>
      </c>
      <c r="E53" s="582">
        <v>0.89222067964817875</v>
      </c>
      <c r="F53" s="570">
        <v>1201.9003235235277</v>
      </c>
    </row>
    <row r="54" spans="1:6" ht="14.4" customHeight="1" x14ac:dyDescent="0.3">
      <c r="A54" s="593" t="s">
        <v>1719</v>
      </c>
      <c r="B54" s="569">
        <v>79.009672322328001</v>
      </c>
      <c r="C54" s="582">
        <v>0.31875461175999315</v>
      </c>
      <c r="D54" s="569">
        <v>168.8602232254687</v>
      </c>
      <c r="E54" s="582">
        <v>0.6812453882400068</v>
      </c>
      <c r="F54" s="570">
        <v>247.86989554779672</v>
      </c>
    </row>
    <row r="55" spans="1:6" ht="14.4" customHeight="1" x14ac:dyDescent="0.3">
      <c r="A55" s="593" t="s">
        <v>1720</v>
      </c>
      <c r="B55" s="569">
        <v>73.519877144099809</v>
      </c>
      <c r="C55" s="582">
        <v>1</v>
      </c>
      <c r="D55" s="569"/>
      <c r="E55" s="582">
        <v>0</v>
      </c>
      <c r="F55" s="570">
        <v>73.519877144099809</v>
      </c>
    </row>
    <row r="56" spans="1:6" ht="14.4" customHeight="1" x14ac:dyDescent="0.3">
      <c r="A56" s="593" t="s">
        <v>1721</v>
      </c>
      <c r="B56" s="569">
        <v>61.82</v>
      </c>
      <c r="C56" s="582">
        <v>1</v>
      </c>
      <c r="D56" s="569"/>
      <c r="E56" s="582">
        <v>0</v>
      </c>
      <c r="F56" s="570">
        <v>61.82</v>
      </c>
    </row>
    <row r="57" spans="1:6" ht="14.4" customHeight="1" x14ac:dyDescent="0.3">
      <c r="A57" s="593" t="s">
        <v>1722</v>
      </c>
      <c r="B57" s="569">
        <v>52.67</v>
      </c>
      <c r="C57" s="582">
        <v>6.9540613292542117E-2</v>
      </c>
      <c r="D57" s="569">
        <v>704.72912989304336</v>
      </c>
      <c r="E57" s="582">
        <v>0.93045938670745798</v>
      </c>
      <c r="F57" s="570">
        <v>757.39912989304332</v>
      </c>
    </row>
    <row r="58" spans="1:6" ht="14.4" customHeight="1" x14ac:dyDescent="0.3">
      <c r="A58" s="593" t="s">
        <v>1723</v>
      </c>
      <c r="B58" s="569">
        <v>1.1842857142857099</v>
      </c>
      <c r="C58" s="582">
        <v>4.8138038561293385E-5</v>
      </c>
      <c r="D58" s="569">
        <v>24600.68462462318</v>
      </c>
      <c r="E58" s="582">
        <v>0.99995186196143859</v>
      </c>
      <c r="F58" s="570">
        <v>24601.868910337467</v>
      </c>
    </row>
    <row r="59" spans="1:6" ht="14.4" customHeight="1" x14ac:dyDescent="0.3">
      <c r="A59" s="593" t="s">
        <v>1724</v>
      </c>
      <c r="B59" s="569"/>
      <c r="C59" s="582">
        <v>0</v>
      </c>
      <c r="D59" s="569">
        <v>2480.139999999999</v>
      </c>
      <c r="E59" s="582">
        <v>1</v>
      </c>
      <c r="F59" s="570">
        <v>2480.139999999999</v>
      </c>
    </row>
    <row r="60" spans="1:6" ht="14.4" customHeight="1" x14ac:dyDescent="0.3">
      <c r="A60" s="593" t="s">
        <v>1725</v>
      </c>
      <c r="B60" s="569"/>
      <c r="C60" s="582">
        <v>0</v>
      </c>
      <c r="D60" s="569">
        <v>2400.8329785255646</v>
      </c>
      <c r="E60" s="582">
        <v>1</v>
      </c>
      <c r="F60" s="570">
        <v>2400.8329785255646</v>
      </c>
    </row>
    <row r="61" spans="1:6" ht="14.4" customHeight="1" x14ac:dyDescent="0.3">
      <c r="A61" s="593" t="s">
        <v>1726</v>
      </c>
      <c r="B61" s="569"/>
      <c r="C61" s="582">
        <v>0</v>
      </c>
      <c r="D61" s="569">
        <v>301049.97857704997</v>
      </c>
      <c r="E61" s="582">
        <v>1</v>
      </c>
      <c r="F61" s="570">
        <v>301049.97857704997</v>
      </c>
    </row>
    <row r="62" spans="1:6" ht="14.4" customHeight="1" x14ac:dyDescent="0.3">
      <c r="A62" s="593" t="s">
        <v>1727</v>
      </c>
      <c r="B62" s="569"/>
      <c r="C62" s="582">
        <v>0</v>
      </c>
      <c r="D62" s="569">
        <v>31481.224999999999</v>
      </c>
      <c r="E62" s="582">
        <v>1</v>
      </c>
      <c r="F62" s="570">
        <v>31481.224999999999</v>
      </c>
    </row>
    <row r="63" spans="1:6" ht="14.4" customHeight="1" x14ac:dyDescent="0.3">
      <c r="A63" s="593" t="s">
        <v>1728</v>
      </c>
      <c r="B63" s="569"/>
      <c r="C63" s="582">
        <v>0</v>
      </c>
      <c r="D63" s="569">
        <v>295.44</v>
      </c>
      <c r="E63" s="582">
        <v>1</v>
      </c>
      <c r="F63" s="570">
        <v>295.44</v>
      </c>
    </row>
    <row r="64" spans="1:6" ht="14.4" customHeight="1" x14ac:dyDescent="0.3">
      <c r="A64" s="593" t="s">
        <v>1729</v>
      </c>
      <c r="B64" s="569"/>
      <c r="C64" s="582">
        <v>0</v>
      </c>
      <c r="D64" s="569">
        <v>687.76131347637158</v>
      </c>
      <c r="E64" s="582">
        <v>1</v>
      </c>
      <c r="F64" s="570">
        <v>687.76131347637158</v>
      </c>
    </row>
    <row r="65" spans="1:6" ht="14.4" customHeight="1" x14ac:dyDescent="0.3">
      <c r="A65" s="593" t="s">
        <v>1730</v>
      </c>
      <c r="B65" s="569"/>
      <c r="C65" s="582">
        <v>0</v>
      </c>
      <c r="D65" s="569">
        <v>1307.4791267015039</v>
      </c>
      <c r="E65" s="582">
        <v>1</v>
      </c>
      <c r="F65" s="570">
        <v>1307.4791267015039</v>
      </c>
    </row>
    <row r="66" spans="1:6" ht="14.4" customHeight="1" x14ac:dyDescent="0.3">
      <c r="A66" s="593" t="s">
        <v>1731</v>
      </c>
      <c r="B66" s="569"/>
      <c r="C66" s="582">
        <v>0</v>
      </c>
      <c r="D66" s="569">
        <v>74257.736599735901</v>
      </c>
      <c r="E66" s="582">
        <v>1</v>
      </c>
      <c r="F66" s="570">
        <v>74257.736599735901</v>
      </c>
    </row>
    <row r="67" spans="1:6" ht="14.4" customHeight="1" x14ac:dyDescent="0.3">
      <c r="A67" s="593" t="s">
        <v>1732</v>
      </c>
      <c r="B67" s="569"/>
      <c r="C67" s="582">
        <v>0</v>
      </c>
      <c r="D67" s="569">
        <v>308.67269146904198</v>
      </c>
      <c r="E67" s="582">
        <v>1</v>
      </c>
      <c r="F67" s="570">
        <v>308.67269146904198</v>
      </c>
    </row>
    <row r="68" spans="1:6" ht="14.4" customHeight="1" x14ac:dyDescent="0.3">
      <c r="A68" s="593" t="s">
        <v>1733</v>
      </c>
      <c r="B68" s="569"/>
      <c r="C68" s="582">
        <v>0</v>
      </c>
      <c r="D68" s="569">
        <v>261.2799781510451</v>
      </c>
      <c r="E68" s="582">
        <v>1</v>
      </c>
      <c r="F68" s="570">
        <v>261.2799781510451</v>
      </c>
    </row>
    <row r="69" spans="1:6" ht="14.4" customHeight="1" x14ac:dyDescent="0.3">
      <c r="A69" s="593" t="s">
        <v>1734</v>
      </c>
      <c r="B69" s="569"/>
      <c r="C69" s="582">
        <v>0</v>
      </c>
      <c r="D69" s="569">
        <v>958.56999999999903</v>
      </c>
      <c r="E69" s="582">
        <v>1</v>
      </c>
      <c r="F69" s="570">
        <v>958.56999999999903</v>
      </c>
    </row>
    <row r="70" spans="1:6" ht="14.4" customHeight="1" x14ac:dyDescent="0.3">
      <c r="A70" s="593" t="s">
        <v>1735</v>
      </c>
      <c r="B70" s="569"/>
      <c r="C70" s="582">
        <v>0</v>
      </c>
      <c r="D70" s="569">
        <v>547.60997045402576</v>
      </c>
      <c r="E70" s="582">
        <v>1</v>
      </c>
      <c r="F70" s="570">
        <v>547.60997045402576</v>
      </c>
    </row>
    <row r="71" spans="1:6" ht="14.4" customHeight="1" x14ac:dyDescent="0.3">
      <c r="A71" s="593" t="s">
        <v>1736</v>
      </c>
      <c r="B71" s="569"/>
      <c r="C71" s="582">
        <v>0</v>
      </c>
      <c r="D71" s="569">
        <v>102.53887193692429</v>
      </c>
      <c r="E71" s="582">
        <v>1</v>
      </c>
      <c r="F71" s="570">
        <v>102.53887193692429</v>
      </c>
    </row>
    <row r="72" spans="1:6" ht="14.4" customHeight="1" x14ac:dyDescent="0.3">
      <c r="A72" s="593" t="s">
        <v>1737</v>
      </c>
      <c r="B72" s="569"/>
      <c r="C72" s="582">
        <v>0</v>
      </c>
      <c r="D72" s="569">
        <v>4292.8249151896616</v>
      </c>
      <c r="E72" s="582">
        <v>1</v>
      </c>
      <c r="F72" s="570">
        <v>4292.8249151896616</v>
      </c>
    </row>
    <row r="73" spans="1:6" ht="14.4" customHeight="1" x14ac:dyDescent="0.3">
      <c r="A73" s="593" t="s">
        <v>1738</v>
      </c>
      <c r="B73" s="569"/>
      <c r="C73" s="582">
        <v>0</v>
      </c>
      <c r="D73" s="569">
        <v>476.5</v>
      </c>
      <c r="E73" s="582">
        <v>1</v>
      </c>
      <c r="F73" s="570">
        <v>476.5</v>
      </c>
    </row>
    <row r="74" spans="1:6" ht="14.4" customHeight="1" x14ac:dyDescent="0.3">
      <c r="A74" s="593" t="s">
        <v>1739</v>
      </c>
      <c r="B74" s="569"/>
      <c r="C74" s="582">
        <v>0</v>
      </c>
      <c r="D74" s="569">
        <v>4775.5584855277302</v>
      </c>
      <c r="E74" s="582">
        <v>1</v>
      </c>
      <c r="F74" s="570">
        <v>4775.5584855277302</v>
      </c>
    </row>
    <row r="75" spans="1:6" ht="14.4" customHeight="1" x14ac:dyDescent="0.3">
      <c r="A75" s="593" t="s">
        <v>1740</v>
      </c>
      <c r="B75" s="569"/>
      <c r="C75" s="582">
        <v>0</v>
      </c>
      <c r="D75" s="569">
        <v>223.52006884989009</v>
      </c>
      <c r="E75" s="582">
        <v>1</v>
      </c>
      <c r="F75" s="570">
        <v>223.52006884989009</v>
      </c>
    </row>
    <row r="76" spans="1:6" ht="14.4" customHeight="1" x14ac:dyDescent="0.3">
      <c r="A76" s="593" t="s">
        <v>1741</v>
      </c>
      <c r="B76" s="569"/>
      <c r="C76" s="582">
        <v>0</v>
      </c>
      <c r="D76" s="569">
        <v>663.04029963294897</v>
      </c>
      <c r="E76" s="582">
        <v>1</v>
      </c>
      <c r="F76" s="570">
        <v>663.04029963294897</v>
      </c>
    </row>
    <row r="77" spans="1:6" ht="14.4" customHeight="1" x14ac:dyDescent="0.3">
      <c r="A77" s="593" t="s">
        <v>1742</v>
      </c>
      <c r="B77" s="569"/>
      <c r="C77" s="582">
        <v>0</v>
      </c>
      <c r="D77" s="569">
        <v>505.69020436154483</v>
      </c>
      <c r="E77" s="582">
        <v>1</v>
      </c>
      <c r="F77" s="570">
        <v>505.69020436154483</v>
      </c>
    </row>
    <row r="78" spans="1:6" ht="14.4" customHeight="1" x14ac:dyDescent="0.3">
      <c r="A78" s="593" t="s">
        <v>1743</v>
      </c>
      <c r="B78" s="569"/>
      <c r="C78" s="582">
        <v>0</v>
      </c>
      <c r="D78" s="569">
        <v>1101.7600000000002</v>
      </c>
      <c r="E78" s="582">
        <v>1</v>
      </c>
      <c r="F78" s="570">
        <v>1101.7600000000002</v>
      </c>
    </row>
    <row r="79" spans="1:6" ht="14.4" customHeight="1" x14ac:dyDescent="0.3">
      <c r="A79" s="593" t="s">
        <v>1744</v>
      </c>
      <c r="B79" s="569"/>
      <c r="C79" s="582">
        <v>0</v>
      </c>
      <c r="D79" s="569">
        <v>74386.030203515678</v>
      </c>
      <c r="E79" s="582">
        <v>1</v>
      </c>
      <c r="F79" s="570">
        <v>74386.030203515678</v>
      </c>
    </row>
    <row r="80" spans="1:6" ht="14.4" customHeight="1" x14ac:dyDescent="0.3">
      <c r="A80" s="593" t="s">
        <v>1745</v>
      </c>
      <c r="B80" s="569"/>
      <c r="C80" s="582">
        <v>0</v>
      </c>
      <c r="D80" s="569">
        <v>128.96</v>
      </c>
      <c r="E80" s="582">
        <v>1</v>
      </c>
      <c r="F80" s="570">
        <v>128.96</v>
      </c>
    </row>
    <row r="81" spans="1:6" ht="14.4" customHeight="1" x14ac:dyDescent="0.3">
      <c r="A81" s="593" t="s">
        <v>1746</v>
      </c>
      <c r="B81" s="569"/>
      <c r="C81" s="582">
        <v>0</v>
      </c>
      <c r="D81" s="569">
        <v>50.44</v>
      </c>
      <c r="E81" s="582">
        <v>1</v>
      </c>
      <c r="F81" s="570">
        <v>50.44</v>
      </c>
    </row>
    <row r="82" spans="1:6" ht="14.4" customHeight="1" x14ac:dyDescent="0.3">
      <c r="A82" s="593" t="s">
        <v>1747</v>
      </c>
      <c r="B82" s="569"/>
      <c r="C82" s="582">
        <v>0</v>
      </c>
      <c r="D82" s="569">
        <v>108.83999703238581</v>
      </c>
      <c r="E82" s="582">
        <v>1</v>
      </c>
      <c r="F82" s="570">
        <v>108.83999703238581</v>
      </c>
    </row>
    <row r="83" spans="1:6" ht="14.4" customHeight="1" x14ac:dyDescent="0.3">
      <c r="A83" s="593" t="s">
        <v>1748</v>
      </c>
      <c r="B83" s="569"/>
      <c r="C83" s="582">
        <v>0</v>
      </c>
      <c r="D83" s="569">
        <v>2398.650008370269</v>
      </c>
      <c r="E83" s="582">
        <v>1</v>
      </c>
      <c r="F83" s="570">
        <v>2398.650008370269</v>
      </c>
    </row>
    <row r="84" spans="1:6" ht="14.4" customHeight="1" x14ac:dyDescent="0.3">
      <c r="A84" s="593" t="s">
        <v>1749</v>
      </c>
      <c r="B84" s="569"/>
      <c r="C84" s="582">
        <v>0</v>
      </c>
      <c r="D84" s="569">
        <v>30256.985781644449</v>
      </c>
      <c r="E84" s="582">
        <v>1</v>
      </c>
      <c r="F84" s="570">
        <v>30256.985781644449</v>
      </c>
    </row>
    <row r="85" spans="1:6" ht="14.4" customHeight="1" x14ac:dyDescent="0.3">
      <c r="A85" s="593" t="s">
        <v>1750</v>
      </c>
      <c r="B85" s="569"/>
      <c r="C85" s="582">
        <v>0</v>
      </c>
      <c r="D85" s="569">
        <v>336.09901123556801</v>
      </c>
      <c r="E85" s="582">
        <v>1</v>
      </c>
      <c r="F85" s="570">
        <v>336.09901123556801</v>
      </c>
    </row>
    <row r="86" spans="1:6" ht="14.4" customHeight="1" x14ac:dyDescent="0.3">
      <c r="A86" s="593" t="s">
        <v>1751</v>
      </c>
      <c r="B86" s="569"/>
      <c r="C86" s="582">
        <v>0</v>
      </c>
      <c r="D86" s="569">
        <v>831.48</v>
      </c>
      <c r="E86" s="582">
        <v>1</v>
      </c>
      <c r="F86" s="570">
        <v>831.48</v>
      </c>
    </row>
    <row r="87" spans="1:6" ht="14.4" customHeight="1" x14ac:dyDescent="0.3">
      <c r="A87" s="593" t="s">
        <v>1752</v>
      </c>
      <c r="B87" s="569"/>
      <c r="C87" s="582">
        <v>0</v>
      </c>
      <c r="D87" s="569">
        <v>654.18000000000006</v>
      </c>
      <c r="E87" s="582">
        <v>1</v>
      </c>
      <c r="F87" s="570">
        <v>654.18000000000006</v>
      </c>
    </row>
    <row r="88" spans="1:6" ht="14.4" customHeight="1" x14ac:dyDescent="0.3">
      <c r="A88" s="593" t="s">
        <v>1753</v>
      </c>
      <c r="B88" s="569"/>
      <c r="C88" s="582">
        <v>0</v>
      </c>
      <c r="D88" s="569">
        <v>2756.9360917785398</v>
      </c>
      <c r="E88" s="582">
        <v>1</v>
      </c>
      <c r="F88" s="570">
        <v>2756.9360917785398</v>
      </c>
    </row>
    <row r="89" spans="1:6" ht="14.4" customHeight="1" x14ac:dyDescent="0.3">
      <c r="A89" s="593" t="s">
        <v>1754</v>
      </c>
      <c r="B89" s="569"/>
      <c r="C89" s="582">
        <v>0</v>
      </c>
      <c r="D89" s="569">
        <v>2247.3063772752557</v>
      </c>
      <c r="E89" s="582">
        <v>1</v>
      </c>
      <c r="F89" s="570">
        <v>2247.3063772752557</v>
      </c>
    </row>
    <row r="90" spans="1:6" ht="14.4" customHeight="1" x14ac:dyDescent="0.3">
      <c r="A90" s="593" t="s">
        <v>1755</v>
      </c>
      <c r="B90" s="569"/>
      <c r="C90" s="582">
        <v>0</v>
      </c>
      <c r="D90" s="569">
        <v>716.06</v>
      </c>
      <c r="E90" s="582">
        <v>1</v>
      </c>
      <c r="F90" s="570">
        <v>716.06</v>
      </c>
    </row>
    <row r="91" spans="1:6" ht="14.4" customHeight="1" x14ac:dyDescent="0.3">
      <c r="A91" s="593" t="s">
        <v>1756</v>
      </c>
      <c r="B91" s="569">
        <v>0</v>
      </c>
      <c r="C91" s="582">
        <v>0</v>
      </c>
      <c r="D91" s="569">
        <v>14188.403021303657</v>
      </c>
      <c r="E91" s="582">
        <v>1</v>
      </c>
      <c r="F91" s="570">
        <v>14188.403021303657</v>
      </c>
    </row>
    <row r="92" spans="1:6" ht="14.4" customHeight="1" x14ac:dyDescent="0.3">
      <c r="A92" s="593" t="s">
        <v>1757</v>
      </c>
      <c r="B92" s="569"/>
      <c r="C92" s="582">
        <v>0</v>
      </c>
      <c r="D92" s="569">
        <v>6320.7479332819594</v>
      </c>
      <c r="E92" s="582">
        <v>1</v>
      </c>
      <c r="F92" s="570">
        <v>6320.7479332819594</v>
      </c>
    </row>
    <row r="93" spans="1:6" ht="14.4" customHeight="1" x14ac:dyDescent="0.3">
      <c r="A93" s="593" t="s">
        <v>1758</v>
      </c>
      <c r="B93" s="569"/>
      <c r="C93" s="582">
        <v>0</v>
      </c>
      <c r="D93" s="569">
        <v>14897.306475507175</v>
      </c>
      <c r="E93" s="582">
        <v>1</v>
      </c>
      <c r="F93" s="570">
        <v>14897.306475507175</v>
      </c>
    </row>
    <row r="94" spans="1:6" ht="14.4" customHeight="1" x14ac:dyDescent="0.3">
      <c r="A94" s="593" t="s">
        <v>1759</v>
      </c>
      <c r="B94" s="569"/>
      <c r="C94" s="582">
        <v>0</v>
      </c>
      <c r="D94" s="569">
        <v>970.3298916938229</v>
      </c>
      <c r="E94" s="582">
        <v>1</v>
      </c>
      <c r="F94" s="570">
        <v>970.3298916938229</v>
      </c>
    </row>
    <row r="95" spans="1:6" ht="14.4" customHeight="1" x14ac:dyDescent="0.3">
      <c r="A95" s="593" t="s">
        <v>1760</v>
      </c>
      <c r="B95" s="569"/>
      <c r="C95" s="582">
        <v>0</v>
      </c>
      <c r="D95" s="569">
        <v>32992.840000000004</v>
      </c>
      <c r="E95" s="582">
        <v>1</v>
      </c>
      <c r="F95" s="570">
        <v>32992.840000000004</v>
      </c>
    </row>
    <row r="96" spans="1:6" ht="14.4" customHeight="1" x14ac:dyDescent="0.3">
      <c r="A96" s="593" t="s">
        <v>1761</v>
      </c>
      <c r="B96" s="569"/>
      <c r="C96" s="582">
        <v>0</v>
      </c>
      <c r="D96" s="569">
        <v>581.17826208573899</v>
      </c>
      <c r="E96" s="582">
        <v>1</v>
      </c>
      <c r="F96" s="570">
        <v>581.17826208573899</v>
      </c>
    </row>
    <row r="97" spans="1:6" ht="14.4" customHeight="1" x14ac:dyDescent="0.3">
      <c r="A97" s="593" t="s">
        <v>1762</v>
      </c>
      <c r="B97" s="569"/>
      <c r="C97" s="582">
        <v>0</v>
      </c>
      <c r="D97" s="569">
        <v>4246.2277981943926</v>
      </c>
      <c r="E97" s="582">
        <v>1</v>
      </c>
      <c r="F97" s="570">
        <v>4246.2277981943926</v>
      </c>
    </row>
    <row r="98" spans="1:6" ht="14.4" customHeight="1" x14ac:dyDescent="0.3">
      <c r="A98" s="593" t="s">
        <v>1763</v>
      </c>
      <c r="B98" s="569"/>
      <c r="C98" s="582">
        <v>0</v>
      </c>
      <c r="D98" s="569">
        <v>298.2395274826564</v>
      </c>
      <c r="E98" s="582">
        <v>1</v>
      </c>
      <c r="F98" s="570">
        <v>298.2395274826564</v>
      </c>
    </row>
    <row r="99" spans="1:6" ht="14.4" customHeight="1" x14ac:dyDescent="0.3">
      <c r="A99" s="593" t="s">
        <v>1764</v>
      </c>
      <c r="B99" s="569"/>
      <c r="C99" s="582">
        <v>0</v>
      </c>
      <c r="D99" s="569">
        <v>2076.1572693451731</v>
      </c>
      <c r="E99" s="582">
        <v>1</v>
      </c>
      <c r="F99" s="570">
        <v>2076.1572693451731</v>
      </c>
    </row>
    <row r="100" spans="1:6" ht="14.4" customHeight="1" x14ac:dyDescent="0.3">
      <c r="A100" s="593" t="s">
        <v>1765</v>
      </c>
      <c r="B100" s="569"/>
      <c r="C100" s="582">
        <v>0</v>
      </c>
      <c r="D100" s="569">
        <v>3685.5827574916748</v>
      </c>
      <c r="E100" s="582">
        <v>1</v>
      </c>
      <c r="F100" s="570">
        <v>3685.5827574916748</v>
      </c>
    </row>
    <row r="101" spans="1:6" ht="14.4" customHeight="1" x14ac:dyDescent="0.3">
      <c r="A101" s="593" t="s">
        <v>1766</v>
      </c>
      <c r="B101" s="569"/>
      <c r="C101" s="582">
        <v>0</v>
      </c>
      <c r="D101" s="569">
        <v>1515.31</v>
      </c>
      <c r="E101" s="582">
        <v>1</v>
      </c>
      <c r="F101" s="570">
        <v>1515.31</v>
      </c>
    </row>
    <row r="102" spans="1:6" ht="14.4" customHeight="1" x14ac:dyDescent="0.3">
      <c r="A102" s="593" t="s">
        <v>1767</v>
      </c>
      <c r="B102" s="569"/>
      <c r="C102" s="582">
        <v>0</v>
      </c>
      <c r="D102" s="569">
        <v>1291.6711028552359</v>
      </c>
      <c r="E102" s="582">
        <v>1</v>
      </c>
      <c r="F102" s="570">
        <v>1291.6711028552359</v>
      </c>
    </row>
    <row r="103" spans="1:6" ht="14.4" customHeight="1" x14ac:dyDescent="0.3">
      <c r="A103" s="593" t="s">
        <v>1768</v>
      </c>
      <c r="B103" s="569"/>
      <c r="C103" s="582">
        <v>0</v>
      </c>
      <c r="D103" s="569">
        <v>1196.0699121036987</v>
      </c>
      <c r="E103" s="582">
        <v>1</v>
      </c>
      <c r="F103" s="570">
        <v>1196.0699121036987</v>
      </c>
    </row>
    <row r="104" spans="1:6" ht="14.4" customHeight="1" x14ac:dyDescent="0.3">
      <c r="A104" s="593" t="s">
        <v>1769</v>
      </c>
      <c r="B104" s="569"/>
      <c r="C104" s="582">
        <v>0</v>
      </c>
      <c r="D104" s="569">
        <v>908.95821407303902</v>
      </c>
      <c r="E104" s="582">
        <v>1</v>
      </c>
      <c r="F104" s="570">
        <v>908.95821407303902</v>
      </c>
    </row>
    <row r="105" spans="1:6" ht="14.4" customHeight="1" x14ac:dyDescent="0.3">
      <c r="A105" s="593" t="s">
        <v>1770</v>
      </c>
      <c r="B105" s="569"/>
      <c r="C105" s="582">
        <v>0</v>
      </c>
      <c r="D105" s="569">
        <v>27627.672767007225</v>
      </c>
      <c r="E105" s="582">
        <v>1</v>
      </c>
      <c r="F105" s="570">
        <v>27627.672767007225</v>
      </c>
    </row>
    <row r="106" spans="1:6" ht="14.4" customHeight="1" x14ac:dyDescent="0.3">
      <c r="A106" s="593" t="s">
        <v>1771</v>
      </c>
      <c r="B106" s="569"/>
      <c r="C106" s="582">
        <v>0</v>
      </c>
      <c r="D106" s="569">
        <v>29558.990340364344</v>
      </c>
      <c r="E106" s="582">
        <v>1</v>
      </c>
      <c r="F106" s="570">
        <v>29558.990340364344</v>
      </c>
    </row>
    <row r="107" spans="1:6" ht="14.4" customHeight="1" thickBot="1" x14ac:dyDescent="0.35">
      <c r="A107" s="592" t="s">
        <v>1772</v>
      </c>
      <c r="B107" s="584"/>
      <c r="C107" s="585">
        <v>0</v>
      </c>
      <c r="D107" s="584">
        <v>20097.395895854857</v>
      </c>
      <c r="E107" s="585">
        <v>1</v>
      </c>
      <c r="F107" s="586">
        <v>20097.395895854857</v>
      </c>
    </row>
    <row r="108" spans="1:6" ht="14.4" customHeight="1" thickBot="1" x14ac:dyDescent="0.35">
      <c r="A108" s="587" t="s">
        <v>6</v>
      </c>
      <c r="B108" s="588">
        <v>54205.339327857757</v>
      </c>
      <c r="C108" s="589">
        <v>5.9149426052833069E-2</v>
      </c>
      <c r="D108" s="588">
        <v>862208.27522591315</v>
      </c>
      <c r="E108" s="589">
        <v>0.94085057394716665</v>
      </c>
      <c r="F108" s="590">
        <v>916413.61455377121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373</v>
      </c>
      <c r="G3" s="56">
        <f>SUBTOTAL(9,G6:G1048576)</f>
        <v>54205.339327857757</v>
      </c>
      <c r="H3" s="57">
        <f>IF(M3=0,0,G3/M3)</f>
        <v>5.9149426052833069E-2</v>
      </c>
      <c r="I3" s="56">
        <f>SUBTOTAL(9,I6:I1048576)</f>
        <v>2854.4333333333334</v>
      </c>
      <c r="J3" s="56">
        <f>SUBTOTAL(9,J6:J1048576)</f>
        <v>862208.27522591315</v>
      </c>
      <c r="K3" s="57">
        <f>IF(M3=0,0,J3/M3)</f>
        <v>0.94085057394716665</v>
      </c>
      <c r="L3" s="56">
        <f>SUBTOTAL(9,L6:L1048576)</f>
        <v>3227.4333333333334</v>
      </c>
      <c r="M3" s="58">
        <f>SUBTOTAL(9,M6:M1048576)</f>
        <v>916413.61455377121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207</v>
      </c>
      <c r="B5" s="594" t="s">
        <v>208</v>
      </c>
      <c r="C5" s="594" t="s">
        <v>128</v>
      </c>
      <c r="D5" s="594" t="s">
        <v>209</v>
      </c>
      <c r="E5" s="594" t="s">
        <v>210</v>
      </c>
      <c r="F5" s="595" t="s">
        <v>32</v>
      </c>
      <c r="G5" s="595" t="s">
        <v>17</v>
      </c>
      <c r="H5" s="579" t="s">
        <v>211</v>
      </c>
      <c r="I5" s="578" t="s">
        <v>32</v>
      </c>
      <c r="J5" s="595" t="s">
        <v>17</v>
      </c>
      <c r="K5" s="579" t="s">
        <v>211</v>
      </c>
      <c r="L5" s="578" t="s">
        <v>32</v>
      </c>
      <c r="M5" s="596" t="s">
        <v>17</v>
      </c>
    </row>
    <row r="6" spans="1:13" ht="14.4" customHeight="1" x14ac:dyDescent="0.3">
      <c r="A6" s="559" t="s">
        <v>448</v>
      </c>
      <c r="B6" s="560" t="s">
        <v>1773</v>
      </c>
      <c r="C6" s="560" t="s">
        <v>1774</v>
      </c>
      <c r="D6" s="560" t="s">
        <v>1543</v>
      </c>
      <c r="E6" s="560" t="s">
        <v>1526</v>
      </c>
      <c r="F6" s="563"/>
      <c r="G6" s="563"/>
      <c r="H6" s="581">
        <v>0</v>
      </c>
      <c r="I6" s="563">
        <v>3</v>
      </c>
      <c r="J6" s="563">
        <v>394.78957493820496</v>
      </c>
      <c r="K6" s="581">
        <v>1</v>
      </c>
      <c r="L6" s="563">
        <v>3</v>
      </c>
      <c r="M6" s="564">
        <v>394.78957493820496</v>
      </c>
    </row>
    <row r="7" spans="1:13" ht="14.4" customHeight="1" x14ac:dyDescent="0.3">
      <c r="A7" s="565" t="s">
        <v>448</v>
      </c>
      <c r="B7" s="566" t="s">
        <v>1773</v>
      </c>
      <c r="C7" s="566" t="s">
        <v>1775</v>
      </c>
      <c r="D7" s="566" t="s">
        <v>1776</v>
      </c>
      <c r="E7" s="566" t="s">
        <v>1777</v>
      </c>
      <c r="F7" s="569">
        <v>23</v>
      </c>
      <c r="G7" s="569">
        <v>904.10917842365325</v>
      </c>
      <c r="H7" s="582">
        <v>1</v>
      </c>
      <c r="I7" s="569"/>
      <c r="J7" s="569"/>
      <c r="K7" s="582">
        <v>0</v>
      </c>
      <c r="L7" s="569">
        <v>23</v>
      </c>
      <c r="M7" s="570">
        <v>904.10917842365325</v>
      </c>
    </row>
    <row r="8" spans="1:13" ht="14.4" customHeight="1" x14ac:dyDescent="0.3">
      <c r="A8" s="565" t="s">
        <v>448</v>
      </c>
      <c r="B8" s="566" t="s">
        <v>1778</v>
      </c>
      <c r="C8" s="566" t="s">
        <v>1779</v>
      </c>
      <c r="D8" s="566" t="s">
        <v>831</v>
      </c>
      <c r="E8" s="566" t="s">
        <v>832</v>
      </c>
      <c r="F8" s="569"/>
      <c r="G8" s="569"/>
      <c r="H8" s="582">
        <v>0</v>
      </c>
      <c r="I8" s="569">
        <v>1</v>
      </c>
      <c r="J8" s="569">
        <v>104.86</v>
      </c>
      <c r="K8" s="582">
        <v>1</v>
      </c>
      <c r="L8" s="569">
        <v>1</v>
      </c>
      <c r="M8" s="570">
        <v>104.86</v>
      </c>
    </row>
    <row r="9" spans="1:13" ht="14.4" customHeight="1" x14ac:dyDescent="0.3">
      <c r="A9" s="565" t="s">
        <v>448</v>
      </c>
      <c r="B9" s="566" t="s">
        <v>1778</v>
      </c>
      <c r="C9" s="566" t="s">
        <v>1780</v>
      </c>
      <c r="D9" s="566" t="s">
        <v>833</v>
      </c>
      <c r="E9" s="566" t="s">
        <v>834</v>
      </c>
      <c r="F9" s="569"/>
      <c r="G9" s="569"/>
      <c r="H9" s="582">
        <v>0</v>
      </c>
      <c r="I9" s="569">
        <v>17</v>
      </c>
      <c r="J9" s="569">
        <v>2427.2168031994443</v>
      </c>
      <c r="K9" s="582">
        <v>1</v>
      </c>
      <c r="L9" s="569">
        <v>17</v>
      </c>
      <c r="M9" s="570">
        <v>2427.2168031994443</v>
      </c>
    </row>
    <row r="10" spans="1:13" ht="14.4" customHeight="1" x14ac:dyDescent="0.3">
      <c r="A10" s="565" t="s">
        <v>448</v>
      </c>
      <c r="B10" s="566" t="s">
        <v>1778</v>
      </c>
      <c r="C10" s="566" t="s">
        <v>1781</v>
      </c>
      <c r="D10" s="566" t="s">
        <v>833</v>
      </c>
      <c r="E10" s="566" t="s">
        <v>835</v>
      </c>
      <c r="F10" s="569"/>
      <c r="G10" s="569"/>
      <c r="H10" s="582">
        <v>0</v>
      </c>
      <c r="I10" s="569">
        <v>65</v>
      </c>
      <c r="J10" s="569">
        <v>20274.128060971041</v>
      </c>
      <c r="K10" s="582">
        <v>1</v>
      </c>
      <c r="L10" s="569">
        <v>65</v>
      </c>
      <c r="M10" s="570">
        <v>20274.128060971041</v>
      </c>
    </row>
    <row r="11" spans="1:13" ht="14.4" customHeight="1" x14ac:dyDescent="0.3">
      <c r="A11" s="565" t="s">
        <v>448</v>
      </c>
      <c r="B11" s="566" t="s">
        <v>1778</v>
      </c>
      <c r="C11" s="566" t="s">
        <v>1782</v>
      </c>
      <c r="D11" s="566" t="s">
        <v>1783</v>
      </c>
      <c r="E11" s="566" t="s">
        <v>1784</v>
      </c>
      <c r="F11" s="569"/>
      <c r="G11" s="569"/>
      <c r="H11" s="582">
        <v>0</v>
      </c>
      <c r="I11" s="569">
        <v>94</v>
      </c>
      <c r="J11" s="569">
        <v>7450.7809174739596</v>
      </c>
      <c r="K11" s="582">
        <v>1</v>
      </c>
      <c r="L11" s="569">
        <v>94</v>
      </c>
      <c r="M11" s="570">
        <v>7450.7809174739596</v>
      </c>
    </row>
    <row r="12" spans="1:13" ht="14.4" customHeight="1" x14ac:dyDescent="0.3">
      <c r="A12" s="565" t="s">
        <v>448</v>
      </c>
      <c r="B12" s="566" t="s">
        <v>1785</v>
      </c>
      <c r="C12" s="566" t="s">
        <v>1786</v>
      </c>
      <c r="D12" s="566" t="s">
        <v>583</v>
      </c>
      <c r="E12" s="566" t="s">
        <v>584</v>
      </c>
      <c r="F12" s="569">
        <v>33</v>
      </c>
      <c r="G12" s="569">
        <v>3174.5379379954534</v>
      </c>
      <c r="H12" s="582">
        <v>1</v>
      </c>
      <c r="I12" s="569"/>
      <c r="J12" s="569"/>
      <c r="K12" s="582">
        <v>0</v>
      </c>
      <c r="L12" s="569">
        <v>33</v>
      </c>
      <c r="M12" s="570">
        <v>3174.5379379954534</v>
      </c>
    </row>
    <row r="13" spans="1:13" ht="14.4" customHeight="1" x14ac:dyDescent="0.3">
      <c r="A13" s="565" t="s">
        <v>448</v>
      </c>
      <c r="B13" s="566" t="s">
        <v>1785</v>
      </c>
      <c r="C13" s="566" t="s">
        <v>1787</v>
      </c>
      <c r="D13" s="566" t="s">
        <v>557</v>
      </c>
      <c r="E13" s="566" t="s">
        <v>560</v>
      </c>
      <c r="F13" s="569">
        <v>2</v>
      </c>
      <c r="G13" s="569">
        <v>140.41999999999999</v>
      </c>
      <c r="H13" s="582">
        <v>1</v>
      </c>
      <c r="I13" s="569"/>
      <c r="J13" s="569"/>
      <c r="K13" s="582">
        <v>0</v>
      </c>
      <c r="L13" s="569">
        <v>2</v>
      </c>
      <c r="M13" s="570">
        <v>140.41999999999999</v>
      </c>
    </row>
    <row r="14" spans="1:13" ht="14.4" customHeight="1" x14ac:dyDescent="0.3">
      <c r="A14" s="565" t="s">
        <v>448</v>
      </c>
      <c r="B14" s="566" t="s">
        <v>1785</v>
      </c>
      <c r="C14" s="566" t="s">
        <v>1788</v>
      </c>
      <c r="D14" s="566" t="s">
        <v>557</v>
      </c>
      <c r="E14" s="566" t="s">
        <v>558</v>
      </c>
      <c r="F14" s="569">
        <v>20</v>
      </c>
      <c r="G14" s="569">
        <v>2845.7609490450891</v>
      </c>
      <c r="H14" s="582">
        <v>1</v>
      </c>
      <c r="I14" s="569"/>
      <c r="J14" s="569"/>
      <c r="K14" s="582">
        <v>0</v>
      </c>
      <c r="L14" s="569">
        <v>20</v>
      </c>
      <c r="M14" s="570">
        <v>2845.7609490450891</v>
      </c>
    </row>
    <row r="15" spans="1:13" ht="14.4" customHeight="1" x14ac:dyDescent="0.3">
      <c r="A15" s="565" t="s">
        <v>448</v>
      </c>
      <c r="B15" s="566" t="s">
        <v>1785</v>
      </c>
      <c r="C15" s="566" t="s">
        <v>1789</v>
      </c>
      <c r="D15" s="566" t="s">
        <v>1441</v>
      </c>
      <c r="E15" s="566" t="s">
        <v>1790</v>
      </c>
      <c r="F15" s="569"/>
      <c r="G15" s="569"/>
      <c r="H15" s="582">
        <v>0</v>
      </c>
      <c r="I15" s="569">
        <v>9</v>
      </c>
      <c r="J15" s="569">
        <v>835.71923234685994</v>
      </c>
      <c r="K15" s="582">
        <v>1</v>
      </c>
      <c r="L15" s="569">
        <v>9</v>
      </c>
      <c r="M15" s="570">
        <v>835.71923234685994</v>
      </c>
    </row>
    <row r="16" spans="1:13" ht="14.4" customHeight="1" x14ac:dyDescent="0.3">
      <c r="A16" s="565" t="s">
        <v>448</v>
      </c>
      <c r="B16" s="566" t="s">
        <v>1791</v>
      </c>
      <c r="C16" s="566" t="s">
        <v>1792</v>
      </c>
      <c r="D16" s="566" t="s">
        <v>1793</v>
      </c>
      <c r="E16" s="566" t="s">
        <v>1794</v>
      </c>
      <c r="F16" s="569"/>
      <c r="G16" s="569"/>
      <c r="H16" s="582">
        <v>0</v>
      </c>
      <c r="I16" s="569">
        <v>4</v>
      </c>
      <c r="J16" s="569">
        <v>1101.7600000000002</v>
      </c>
      <c r="K16" s="582">
        <v>1</v>
      </c>
      <c r="L16" s="569">
        <v>4</v>
      </c>
      <c r="M16" s="570">
        <v>1101.7600000000002</v>
      </c>
    </row>
    <row r="17" spans="1:13" ht="14.4" customHeight="1" x14ac:dyDescent="0.3">
      <c r="A17" s="565" t="s">
        <v>448</v>
      </c>
      <c r="B17" s="566" t="s">
        <v>1795</v>
      </c>
      <c r="C17" s="566" t="s">
        <v>1796</v>
      </c>
      <c r="D17" s="566" t="s">
        <v>1467</v>
      </c>
      <c r="E17" s="566" t="s">
        <v>1468</v>
      </c>
      <c r="F17" s="569"/>
      <c r="G17" s="569"/>
      <c r="H17" s="582">
        <v>0</v>
      </c>
      <c r="I17" s="569">
        <v>4</v>
      </c>
      <c r="J17" s="569">
        <v>261.2799781510451</v>
      </c>
      <c r="K17" s="582">
        <v>1</v>
      </c>
      <c r="L17" s="569">
        <v>4</v>
      </c>
      <c r="M17" s="570">
        <v>261.2799781510451</v>
      </c>
    </row>
    <row r="18" spans="1:13" ht="14.4" customHeight="1" x14ac:dyDescent="0.3">
      <c r="A18" s="565" t="s">
        <v>448</v>
      </c>
      <c r="B18" s="566" t="s">
        <v>1797</v>
      </c>
      <c r="C18" s="566" t="s">
        <v>1798</v>
      </c>
      <c r="D18" s="566" t="s">
        <v>478</v>
      </c>
      <c r="E18" s="566" t="s">
        <v>1799</v>
      </c>
      <c r="F18" s="569">
        <v>2</v>
      </c>
      <c r="G18" s="569">
        <v>176.25765372023687</v>
      </c>
      <c r="H18" s="582">
        <v>1</v>
      </c>
      <c r="I18" s="569"/>
      <c r="J18" s="569"/>
      <c r="K18" s="582">
        <v>0</v>
      </c>
      <c r="L18" s="569">
        <v>2</v>
      </c>
      <c r="M18" s="570">
        <v>176.25765372023687</v>
      </c>
    </row>
    <row r="19" spans="1:13" ht="14.4" customHeight="1" x14ac:dyDescent="0.3">
      <c r="A19" s="565" t="s">
        <v>448</v>
      </c>
      <c r="B19" s="566" t="s">
        <v>1797</v>
      </c>
      <c r="C19" s="566" t="s">
        <v>1800</v>
      </c>
      <c r="D19" s="566" t="s">
        <v>478</v>
      </c>
      <c r="E19" s="566" t="s">
        <v>1801</v>
      </c>
      <c r="F19" s="569">
        <v>5</v>
      </c>
      <c r="G19" s="569">
        <v>628.94812143154491</v>
      </c>
      <c r="H19" s="582">
        <v>1</v>
      </c>
      <c r="I19" s="569"/>
      <c r="J19" s="569"/>
      <c r="K19" s="582">
        <v>0</v>
      </c>
      <c r="L19" s="569">
        <v>5</v>
      </c>
      <c r="M19" s="570">
        <v>628.94812143154491</v>
      </c>
    </row>
    <row r="20" spans="1:13" ht="14.4" customHeight="1" x14ac:dyDescent="0.3">
      <c r="A20" s="565" t="s">
        <v>448</v>
      </c>
      <c r="B20" s="566" t="s">
        <v>1797</v>
      </c>
      <c r="C20" s="566" t="s">
        <v>1802</v>
      </c>
      <c r="D20" s="566" t="s">
        <v>1426</v>
      </c>
      <c r="E20" s="566" t="s">
        <v>1427</v>
      </c>
      <c r="F20" s="569"/>
      <c r="G20" s="569"/>
      <c r="H20" s="582">
        <v>0</v>
      </c>
      <c r="I20" s="569">
        <v>3</v>
      </c>
      <c r="J20" s="569">
        <v>234.60000000000002</v>
      </c>
      <c r="K20" s="582">
        <v>1</v>
      </c>
      <c r="L20" s="569">
        <v>3</v>
      </c>
      <c r="M20" s="570">
        <v>234.60000000000002</v>
      </c>
    </row>
    <row r="21" spans="1:13" ht="14.4" customHeight="1" x14ac:dyDescent="0.3">
      <c r="A21" s="565" t="s">
        <v>448</v>
      </c>
      <c r="B21" s="566" t="s">
        <v>1797</v>
      </c>
      <c r="C21" s="566" t="s">
        <v>1803</v>
      </c>
      <c r="D21" s="566" t="s">
        <v>1426</v>
      </c>
      <c r="E21" s="566" t="s">
        <v>1428</v>
      </c>
      <c r="F21" s="569"/>
      <c r="G21" s="569"/>
      <c r="H21" s="582">
        <v>0</v>
      </c>
      <c r="I21" s="569">
        <v>5</v>
      </c>
      <c r="J21" s="569">
        <v>636.45000000000005</v>
      </c>
      <c r="K21" s="582">
        <v>1</v>
      </c>
      <c r="L21" s="569">
        <v>5</v>
      </c>
      <c r="M21" s="570">
        <v>636.45000000000005</v>
      </c>
    </row>
    <row r="22" spans="1:13" ht="14.4" customHeight="1" x14ac:dyDescent="0.3">
      <c r="A22" s="565" t="s">
        <v>448</v>
      </c>
      <c r="B22" s="566" t="s">
        <v>1797</v>
      </c>
      <c r="C22" s="566" t="s">
        <v>1804</v>
      </c>
      <c r="D22" s="566" t="s">
        <v>526</v>
      </c>
      <c r="E22" s="566" t="s">
        <v>1805</v>
      </c>
      <c r="F22" s="569">
        <v>2</v>
      </c>
      <c r="G22" s="569">
        <v>144.88</v>
      </c>
      <c r="H22" s="582">
        <v>1</v>
      </c>
      <c r="I22" s="569"/>
      <c r="J22" s="569"/>
      <c r="K22" s="582">
        <v>0</v>
      </c>
      <c r="L22" s="569">
        <v>2</v>
      </c>
      <c r="M22" s="570">
        <v>144.88</v>
      </c>
    </row>
    <row r="23" spans="1:13" ht="14.4" customHeight="1" x14ac:dyDescent="0.3">
      <c r="A23" s="565" t="s">
        <v>448</v>
      </c>
      <c r="B23" s="566" t="s">
        <v>1797</v>
      </c>
      <c r="C23" s="566" t="s">
        <v>1806</v>
      </c>
      <c r="D23" s="566" t="s">
        <v>526</v>
      </c>
      <c r="E23" s="566" t="s">
        <v>1807</v>
      </c>
      <c r="F23" s="569">
        <v>3</v>
      </c>
      <c r="G23" s="569">
        <v>403.78999999999996</v>
      </c>
      <c r="H23" s="582">
        <v>1</v>
      </c>
      <c r="I23" s="569"/>
      <c r="J23" s="569"/>
      <c r="K23" s="582">
        <v>0</v>
      </c>
      <c r="L23" s="569">
        <v>3</v>
      </c>
      <c r="M23" s="570">
        <v>403.78999999999996</v>
      </c>
    </row>
    <row r="24" spans="1:13" ht="14.4" customHeight="1" x14ac:dyDescent="0.3">
      <c r="A24" s="565" t="s">
        <v>448</v>
      </c>
      <c r="B24" s="566" t="s">
        <v>1808</v>
      </c>
      <c r="C24" s="566" t="s">
        <v>1809</v>
      </c>
      <c r="D24" s="566" t="s">
        <v>490</v>
      </c>
      <c r="E24" s="566" t="s">
        <v>491</v>
      </c>
      <c r="F24" s="569">
        <v>1</v>
      </c>
      <c r="G24" s="569">
        <v>581.76087262596104</v>
      </c>
      <c r="H24" s="582">
        <v>1</v>
      </c>
      <c r="I24" s="569"/>
      <c r="J24" s="569"/>
      <c r="K24" s="582">
        <v>0</v>
      </c>
      <c r="L24" s="569">
        <v>1</v>
      </c>
      <c r="M24" s="570">
        <v>581.76087262596104</v>
      </c>
    </row>
    <row r="25" spans="1:13" ht="14.4" customHeight="1" x14ac:dyDescent="0.3">
      <c r="A25" s="565" t="s">
        <v>448</v>
      </c>
      <c r="B25" s="566" t="s">
        <v>1808</v>
      </c>
      <c r="C25" s="566" t="s">
        <v>1810</v>
      </c>
      <c r="D25" s="566" t="s">
        <v>1811</v>
      </c>
      <c r="E25" s="566" t="s">
        <v>1362</v>
      </c>
      <c r="F25" s="569"/>
      <c r="G25" s="569"/>
      <c r="H25" s="582">
        <v>0</v>
      </c>
      <c r="I25" s="569">
        <v>8</v>
      </c>
      <c r="J25" s="569">
        <v>6074.3011239873013</v>
      </c>
      <c r="K25" s="582">
        <v>1</v>
      </c>
      <c r="L25" s="569">
        <v>8</v>
      </c>
      <c r="M25" s="570">
        <v>6074.3011239873013</v>
      </c>
    </row>
    <row r="26" spans="1:13" ht="14.4" customHeight="1" x14ac:dyDescent="0.3">
      <c r="A26" s="565" t="s">
        <v>448</v>
      </c>
      <c r="B26" s="566" t="s">
        <v>1808</v>
      </c>
      <c r="C26" s="566" t="s">
        <v>1812</v>
      </c>
      <c r="D26" s="566" t="s">
        <v>537</v>
      </c>
      <c r="E26" s="566" t="s">
        <v>491</v>
      </c>
      <c r="F26" s="569">
        <v>7</v>
      </c>
      <c r="G26" s="569">
        <v>4504.4397866882691</v>
      </c>
      <c r="H26" s="582">
        <v>1</v>
      </c>
      <c r="I26" s="569"/>
      <c r="J26" s="569"/>
      <c r="K26" s="582">
        <v>0</v>
      </c>
      <c r="L26" s="569">
        <v>7</v>
      </c>
      <c r="M26" s="570">
        <v>4504.4397866882691</v>
      </c>
    </row>
    <row r="27" spans="1:13" ht="14.4" customHeight="1" x14ac:dyDescent="0.3">
      <c r="A27" s="565" t="s">
        <v>448</v>
      </c>
      <c r="B27" s="566" t="s">
        <v>1813</v>
      </c>
      <c r="C27" s="566" t="s">
        <v>1814</v>
      </c>
      <c r="D27" s="566" t="s">
        <v>1398</v>
      </c>
      <c r="E27" s="566" t="s">
        <v>1362</v>
      </c>
      <c r="F27" s="569"/>
      <c r="G27" s="569"/>
      <c r="H27" s="582">
        <v>0</v>
      </c>
      <c r="I27" s="569">
        <v>2</v>
      </c>
      <c r="J27" s="569">
        <v>1599.7199999999989</v>
      </c>
      <c r="K27" s="582">
        <v>1</v>
      </c>
      <c r="L27" s="569">
        <v>2</v>
      </c>
      <c r="M27" s="570">
        <v>1599.7199999999989</v>
      </c>
    </row>
    <row r="28" spans="1:13" ht="14.4" customHeight="1" x14ac:dyDescent="0.3">
      <c r="A28" s="565" t="s">
        <v>448</v>
      </c>
      <c r="B28" s="566" t="s">
        <v>1813</v>
      </c>
      <c r="C28" s="566" t="s">
        <v>1815</v>
      </c>
      <c r="D28" s="566" t="s">
        <v>1361</v>
      </c>
      <c r="E28" s="566" t="s">
        <v>1362</v>
      </c>
      <c r="F28" s="569"/>
      <c r="G28" s="569"/>
      <c r="H28" s="582">
        <v>0</v>
      </c>
      <c r="I28" s="569">
        <v>1</v>
      </c>
      <c r="J28" s="569">
        <v>880.42</v>
      </c>
      <c r="K28" s="582">
        <v>1</v>
      </c>
      <c r="L28" s="569">
        <v>1</v>
      </c>
      <c r="M28" s="570">
        <v>880.42</v>
      </c>
    </row>
    <row r="29" spans="1:13" ht="14.4" customHeight="1" x14ac:dyDescent="0.3">
      <c r="A29" s="565" t="s">
        <v>448</v>
      </c>
      <c r="B29" s="566" t="s">
        <v>1816</v>
      </c>
      <c r="C29" s="566" t="s">
        <v>1817</v>
      </c>
      <c r="D29" s="566" t="s">
        <v>858</v>
      </c>
      <c r="E29" s="566" t="s">
        <v>859</v>
      </c>
      <c r="F29" s="569">
        <v>1</v>
      </c>
      <c r="G29" s="569">
        <v>891.84</v>
      </c>
      <c r="H29" s="582">
        <v>1</v>
      </c>
      <c r="I29" s="569"/>
      <c r="J29" s="569"/>
      <c r="K29" s="582">
        <v>0</v>
      </c>
      <c r="L29" s="569">
        <v>1</v>
      </c>
      <c r="M29" s="570">
        <v>891.84</v>
      </c>
    </row>
    <row r="30" spans="1:13" ht="14.4" customHeight="1" x14ac:dyDescent="0.3">
      <c r="A30" s="565" t="s">
        <v>448</v>
      </c>
      <c r="B30" s="566" t="s">
        <v>1818</v>
      </c>
      <c r="C30" s="566" t="s">
        <v>1819</v>
      </c>
      <c r="D30" s="566" t="s">
        <v>1820</v>
      </c>
      <c r="E30" s="566" t="s">
        <v>1821</v>
      </c>
      <c r="F30" s="569">
        <v>1</v>
      </c>
      <c r="G30" s="569">
        <v>534.36011372298196</v>
      </c>
      <c r="H30" s="582">
        <v>1</v>
      </c>
      <c r="I30" s="569"/>
      <c r="J30" s="569"/>
      <c r="K30" s="582">
        <v>0</v>
      </c>
      <c r="L30" s="569">
        <v>1</v>
      </c>
      <c r="M30" s="570">
        <v>534.36011372298196</v>
      </c>
    </row>
    <row r="31" spans="1:13" ht="14.4" customHeight="1" x14ac:dyDescent="0.3">
      <c r="A31" s="565" t="s">
        <v>448</v>
      </c>
      <c r="B31" s="566" t="s">
        <v>1822</v>
      </c>
      <c r="C31" s="566" t="s">
        <v>1823</v>
      </c>
      <c r="D31" s="566" t="s">
        <v>1824</v>
      </c>
      <c r="E31" s="566" t="s">
        <v>859</v>
      </c>
      <c r="F31" s="569">
        <v>1</v>
      </c>
      <c r="G31" s="569">
        <v>1330.4002831369401</v>
      </c>
      <c r="H31" s="582">
        <v>1</v>
      </c>
      <c r="I31" s="569"/>
      <c r="J31" s="569"/>
      <c r="K31" s="582">
        <v>0</v>
      </c>
      <c r="L31" s="569">
        <v>1</v>
      </c>
      <c r="M31" s="570">
        <v>1330.4002831369401</v>
      </c>
    </row>
    <row r="32" spans="1:13" ht="14.4" customHeight="1" x14ac:dyDescent="0.3">
      <c r="A32" s="565" t="s">
        <v>448</v>
      </c>
      <c r="B32" s="566" t="s">
        <v>1825</v>
      </c>
      <c r="C32" s="566" t="s">
        <v>1826</v>
      </c>
      <c r="D32" s="566" t="s">
        <v>1399</v>
      </c>
      <c r="E32" s="566" t="s">
        <v>1362</v>
      </c>
      <c r="F32" s="569"/>
      <c r="G32" s="569"/>
      <c r="H32" s="582">
        <v>0</v>
      </c>
      <c r="I32" s="569">
        <v>1</v>
      </c>
      <c r="J32" s="569">
        <v>1515.31</v>
      </c>
      <c r="K32" s="582">
        <v>1</v>
      </c>
      <c r="L32" s="569">
        <v>1</v>
      </c>
      <c r="M32" s="570">
        <v>1515.31</v>
      </c>
    </row>
    <row r="33" spans="1:13" ht="14.4" customHeight="1" x14ac:dyDescent="0.3">
      <c r="A33" s="565" t="s">
        <v>448</v>
      </c>
      <c r="B33" s="566" t="s">
        <v>1827</v>
      </c>
      <c r="C33" s="566" t="s">
        <v>1828</v>
      </c>
      <c r="D33" s="566" t="s">
        <v>1448</v>
      </c>
      <c r="E33" s="566" t="s">
        <v>1829</v>
      </c>
      <c r="F33" s="569"/>
      <c r="G33" s="569"/>
      <c r="H33" s="582">
        <v>0</v>
      </c>
      <c r="I33" s="569">
        <v>14</v>
      </c>
      <c r="J33" s="569">
        <v>1072.3603235235278</v>
      </c>
      <c r="K33" s="582">
        <v>1</v>
      </c>
      <c r="L33" s="569">
        <v>14</v>
      </c>
      <c r="M33" s="570">
        <v>1072.3603235235278</v>
      </c>
    </row>
    <row r="34" spans="1:13" ht="14.4" customHeight="1" x14ac:dyDescent="0.3">
      <c r="A34" s="565" t="s">
        <v>448</v>
      </c>
      <c r="B34" s="566" t="s">
        <v>1827</v>
      </c>
      <c r="C34" s="566" t="s">
        <v>1830</v>
      </c>
      <c r="D34" s="566" t="s">
        <v>542</v>
      </c>
      <c r="E34" s="566" t="s">
        <v>1829</v>
      </c>
      <c r="F34" s="569">
        <v>2</v>
      </c>
      <c r="G34" s="569">
        <v>129.54</v>
      </c>
      <c r="H34" s="582">
        <v>1</v>
      </c>
      <c r="I34" s="569"/>
      <c r="J34" s="569"/>
      <c r="K34" s="582">
        <v>0</v>
      </c>
      <c r="L34" s="569">
        <v>2</v>
      </c>
      <c r="M34" s="570">
        <v>129.54</v>
      </c>
    </row>
    <row r="35" spans="1:13" ht="14.4" customHeight="1" x14ac:dyDescent="0.3">
      <c r="A35" s="565" t="s">
        <v>448</v>
      </c>
      <c r="B35" s="566" t="s">
        <v>1831</v>
      </c>
      <c r="C35" s="566" t="s">
        <v>1832</v>
      </c>
      <c r="D35" s="566" t="s">
        <v>1529</v>
      </c>
      <c r="E35" s="566" t="s">
        <v>1530</v>
      </c>
      <c r="F35" s="569"/>
      <c r="G35" s="569"/>
      <c r="H35" s="582">
        <v>0</v>
      </c>
      <c r="I35" s="569">
        <v>2</v>
      </c>
      <c r="J35" s="569">
        <v>47.839997032385803</v>
      </c>
      <c r="K35" s="582">
        <v>1</v>
      </c>
      <c r="L35" s="569">
        <v>2</v>
      </c>
      <c r="M35" s="570">
        <v>47.839997032385803</v>
      </c>
    </row>
    <row r="36" spans="1:13" ht="14.4" customHeight="1" x14ac:dyDescent="0.3">
      <c r="A36" s="565" t="s">
        <v>448</v>
      </c>
      <c r="B36" s="566" t="s">
        <v>1831</v>
      </c>
      <c r="C36" s="566" t="s">
        <v>1833</v>
      </c>
      <c r="D36" s="566" t="s">
        <v>1527</v>
      </c>
      <c r="E36" s="566" t="s">
        <v>1528</v>
      </c>
      <c r="F36" s="569"/>
      <c r="G36" s="569"/>
      <c r="H36" s="582">
        <v>0</v>
      </c>
      <c r="I36" s="569">
        <v>2</v>
      </c>
      <c r="J36" s="569">
        <v>61</v>
      </c>
      <c r="K36" s="582">
        <v>1</v>
      </c>
      <c r="L36" s="569">
        <v>2</v>
      </c>
      <c r="M36" s="570">
        <v>61</v>
      </c>
    </row>
    <row r="37" spans="1:13" ht="14.4" customHeight="1" x14ac:dyDescent="0.3">
      <c r="A37" s="565" t="s">
        <v>448</v>
      </c>
      <c r="B37" s="566" t="s">
        <v>1834</v>
      </c>
      <c r="C37" s="566" t="s">
        <v>1835</v>
      </c>
      <c r="D37" s="566" t="s">
        <v>1482</v>
      </c>
      <c r="E37" s="566" t="s">
        <v>1483</v>
      </c>
      <c r="F37" s="569"/>
      <c r="G37" s="569"/>
      <c r="H37" s="582">
        <v>0</v>
      </c>
      <c r="I37" s="569">
        <v>1</v>
      </c>
      <c r="J37" s="569">
        <v>99.83</v>
      </c>
      <c r="K37" s="582">
        <v>1</v>
      </c>
      <c r="L37" s="569">
        <v>1</v>
      </c>
      <c r="M37" s="570">
        <v>99.83</v>
      </c>
    </row>
    <row r="38" spans="1:13" ht="14.4" customHeight="1" x14ac:dyDescent="0.3">
      <c r="A38" s="565" t="s">
        <v>448</v>
      </c>
      <c r="B38" s="566" t="s">
        <v>1834</v>
      </c>
      <c r="C38" s="566" t="s">
        <v>1836</v>
      </c>
      <c r="D38" s="566" t="s">
        <v>1837</v>
      </c>
      <c r="E38" s="566" t="s">
        <v>1838</v>
      </c>
      <c r="F38" s="569"/>
      <c r="G38" s="569"/>
      <c r="H38" s="582">
        <v>0</v>
      </c>
      <c r="I38" s="569">
        <v>5</v>
      </c>
      <c r="J38" s="569">
        <v>584.31989169382302</v>
      </c>
      <c r="K38" s="582">
        <v>1</v>
      </c>
      <c r="L38" s="569">
        <v>5</v>
      </c>
      <c r="M38" s="570">
        <v>584.31989169382302</v>
      </c>
    </row>
    <row r="39" spans="1:13" ht="14.4" customHeight="1" x14ac:dyDescent="0.3">
      <c r="A39" s="565" t="s">
        <v>448</v>
      </c>
      <c r="B39" s="566" t="s">
        <v>1834</v>
      </c>
      <c r="C39" s="566" t="s">
        <v>1839</v>
      </c>
      <c r="D39" s="566" t="s">
        <v>1840</v>
      </c>
      <c r="E39" s="566" t="s">
        <v>1534</v>
      </c>
      <c r="F39" s="569"/>
      <c r="G39" s="569"/>
      <c r="H39" s="582">
        <v>0</v>
      </c>
      <c r="I39" s="569">
        <v>2</v>
      </c>
      <c r="J39" s="569">
        <v>286.18</v>
      </c>
      <c r="K39" s="582">
        <v>1</v>
      </c>
      <c r="L39" s="569">
        <v>2</v>
      </c>
      <c r="M39" s="570">
        <v>286.18</v>
      </c>
    </row>
    <row r="40" spans="1:13" ht="14.4" customHeight="1" x14ac:dyDescent="0.3">
      <c r="A40" s="565" t="s">
        <v>448</v>
      </c>
      <c r="B40" s="566" t="s">
        <v>1841</v>
      </c>
      <c r="C40" s="566" t="s">
        <v>1842</v>
      </c>
      <c r="D40" s="566" t="s">
        <v>1411</v>
      </c>
      <c r="E40" s="566" t="s">
        <v>1412</v>
      </c>
      <c r="F40" s="569"/>
      <c r="G40" s="569"/>
      <c r="H40" s="582">
        <v>0</v>
      </c>
      <c r="I40" s="569">
        <v>163</v>
      </c>
      <c r="J40" s="569">
        <v>58109.508986846107</v>
      </c>
      <c r="K40" s="582">
        <v>1</v>
      </c>
      <c r="L40" s="569">
        <v>163</v>
      </c>
      <c r="M40" s="570">
        <v>58109.508986846107</v>
      </c>
    </row>
    <row r="41" spans="1:13" ht="14.4" customHeight="1" x14ac:dyDescent="0.3">
      <c r="A41" s="565" t="s">
        <v>448</v>
      </c>
      <c r="B41" s="566" t="s">
        <v>1841</v>
      </c>
      <c r="C41" s="566" t="s">
        <v>1843</v>
      </c>
      <c r="D41" s="566" t="s">
        <v>1411</v>
      </c>
      <c r="E41" s="566" t="s">
        <v>1413</v>
      </c>
      <c r="F41" s="569"/>
      <c r="G41" s="569"/>
      <c r="H41" s="582">
        <v>0</v>
      </c>
      <c r="I41" s="569">
        <v>257</v>
      </c>
      <c r="J41" s="569">
        <v>106397.94913991925</v>
      </c>
      <c r="K41" s="582">
        <v>1</v>
      </c>
      <c r="L41" s="569">
        <v>257</v>
      </c>
      <c r="M41" s="570">
        <v>106397.94913991925</v>
      </c>
    </row>
    <row r="42" spans="1:13" ht="14.4" customHeight="1" x14ac:dyDescent="0.3">
      <c r="A42" s="565" t="s">
        <v>448</v>
      </c>
      <c r="B42" s="566" t="s">
        <v>1841</v>
      </c>
      <c r="C42" s="566" t="s">
        <v>1844</v>
      </c>
      <c r="D42" s="566" t="s">
        <v>1411</v>
      </c>
      <c r="E42" s="566" t="s">
        <v>1414</v>
      </c>
      <c r="F42" s="569"/>
      <c r="G42" s="569"/>
      <c r="H42" s="582">
        <v>0</v>
      </c>
      <c r="I42" s="569">
        <v>228</v>
      </c>
      <c r="J42" s="569">
        <v>112221.55560789362</v>
      </c>
      <c r="K42" s="582">
        <v>1</v>
      </c>
      <c r="L42" s="569">
        <v>228</v>
      </c>
      <c r="M42" s="570">
        <v>112221.55560789362</v>
      </c>
    </row>
    <row r="43" spans="1:13" ht="14.4" customHeight="1" x14ac:dyDescent="0.3">
      <c r="A43" s="565" t="s">
        <v>448</v>
      </c>
      <c r="B43" s="566" t="s">
        <v>1841</v>
      </c>
      <c r="C43" s="566" t="s">
        <v>1845</v>
      </c>
      <c r="D43" s="566" t="s">
        <v>1411</v>
      </c>
      <c r="E43" s="566" t="s">
        <v>1415</v>
      </c>
      <c r="F43" s="569"/>
      <c r="G43" s="569"/>
      <c r="H43" s="582">
        <v>0</v>
      </c>
      <c r="I43" s="569">
        <v>19</v>
      </c>
      <c r="J43" s="569">
        <v>17917.014842391025</v>
      </c>
      <c r="K43" s="582">
        <v>1</v>
      </c>
      <c r="L43" s="569">
        <v>19</v>
      </c>
      <c r="M43" s="570">
        <v>17917.014842391025</v>
      </c>
    </row>
    <row r="44" spans="1:13" ht="14.4" customHeight="1" x14ac:dyDescent="0.3">
      <c r="A44" s="565" t="s">
        <v>448</v>
      </c>
      <c r="B44" s="566" t="s">
        <v>1841</v>
      </c>
      <c r="C44" s="566" t="s">
        <v>1846</v>
      </c>
      <c r="D44" s="566" t="s">
        <v>1460</v>
      </c>
      <c r="E44" s="566" t="s">
        <v>1415</v>
      </c>
      <c r="F44" s="569"/>
      <c r="G44" s="569"/>
      <c r="H44" s="582">
        <v>0</v>
      </c>
      <c r="I44" s="569">
        <v>2</v>
      </c>
      <c r="J44" s="569">
        <v>3928</v>
      </c>
      <c r="K44" s="582">
        <v>1</v>
      </c>
      <c r="L44" s="569">
        <v>2</v>
      </c>
      <c r="M44" s="570">
        <v>3928</v>
      </c>
    </row>
    <row r="45" spans="1:13" ht="14.4" customHeight="1" x14ac:dyDescent="0.3">
      <c r="A45" s="565" t="s">
        <v>448</v>
      </c>
      <c r="B45" s="566" t="s">
        <v>1841</v>
      </c>
      <c r="C45" s="566" t="s">
        <v>1847</v>
      </c>
      <c r="D45" s="566" t="s">
        <v>1460</v>
      </c>
      <c r="E45" s="566" t="s">
        <v>1848</v>
      </c>
      <c r="F45" s="569"/>
      <c r="G45" s="569"/>
      <c r="H45" s="582">
        <v>0</v>
      </c>
      <c r="I45" s="569">
        <v>1</v>
      </c>
      <c r="J45" s="569">
        <v>2475.9499999999998</v>
      </c>
      <c r="K45" s="582">
        <v>1</v>
      </c>
      <c r="L45" s="569">
        <v>1</v>
      </c>
      <c r="M45" s="570">
        <v>2475.9499999999998</v>
      </c>
    </row>
    <row r="46" spans="1:13" ht="14.4" customHeight="1" x14ac:dyDescent="0.3">
      <c r="A46" s="565" t="s">
        <v>448</v>
      </c>
      <c r="B46" s="566" t="s">
        <v>1849</v>
      </c>
      <c r="C46" s="566" t="s">
        <v>1850</v>
      </c>
      <c r="D46" s="566" t="s">
        <v>1166</v>
      </c>
      <c r="E46" s="566" t="s">
        <v>1851</v>
      </c>
      <c r="F46" s="569">
        <v>7</v>
      </c>
      <c r="G46" s="569">
        <v>3718.8600097794315</v>
      </c>
      <c r="H46" s="582">
        <v>1</v>
      </c>
      <c r="I46" s="569"/>
      <c r="J46" s="569"/>
      <c r="K46" s="582">
        <v>0</v>
      </c>
      <c r="L46" s="569">
        <v>7</v>
      </c>
      <c r="M46" s="570">
        <v>3718.8600097794315</v>
      </c>
    </row>
    <row r="47" spans="1:13" ht="14.4" customHeight="1" x14ac:dyDescent="0.3">
      <c r="A47" s="565" t="s">
        <v>448</v>
      </c>
      <c r="B47" s="566" t="s">
        <v>1852</v>
      </c>
      <c r="C47" s="566" t="s">
        <v>1853</v>
      </c>
      <c r="D47" s="566" t="s">
        <v>585</v>
      </c>
      <c r="E47" s="566" t="s">
        <v>586</v>
      </c>
      <c r="F47" s="569">
        <v>1</v>
      </c>
      <c r="G47" s="569">
        <v>309.80081334766999</v>
      </c>
      <c r="H47" s="582">
        <v>1</v>
      </c>
      <c r="I47" s="569"/>
      <c r="J47" s="569"/>
      <c r="K47" s="582">
        <v>0</v>
      </c>
      <c r="L47" s="569">
        <v>1</v>
      </c>
      <c r="M47" s="570">
        <v>309.80081334766999</v>
      </c>
    </row>
    <row r="48" spans="1:13" ht="14.4" customHeight="1" x14ac:dyDescent="0.3">
      <c r="A48" s="565" t="s">
        <v>448</v>
      </c>
      <c r="B48" s="566" t="s">
        <v>1852</v>
      </c>
      <c r="C48" s="566" t="s">
        <v>1854</v>
      </c>
      <c r="D48" s="566" t="s">
        <v>1542</v>
      </c>
      <c r="E48" s="566" t="s">
        <v>586</v>
      </c>
      <c r="F48" s="569"/>
      <c r="G48" s="569"/>
      <c r="H48" s="582">
        <v>0</v>
      </c>
      <c r="I48" s="569">
        <v>25</v>
      </c>
      <c r="J48" s="569">
        <v>7879.3175746582765</v>
      </c>
      <c r="K48" s="582">
        <v>1</v>
      </c>
      <c r="L48" s="569">
        <v>25</v>
      </c>
      <c r="M48" s="570">
        <v>7879.3175746582765</v>
      </c>
    </row>
    <row r="49" spans="1:13" ht="14.4" customHeight="1" x14ac:dyDescent="0.3">
      <c r="A49" s="565" t="s">
        <v>448</v>
      </c>
      <c r="B49" s="566" t="s">
        <v>1855</v>
      </c>
      <c r="C49" s="566" t="s">
        <v>1856</v>
      </c>
      <c r="D49" s="566" t="s">
        <v>1445</v>
      </c>
      <c r="E49" s="566" t="s">
        <v>1857</v>
      </c>
      <c r="F49" s="569"/>
      <c r="G49" s="569"/>
      <c r="H49" s="582">
        <v>0</v>
      </c>
      <c r="I49" s="569">
        <v>2</v>
      </c>
      <c r="J49" s="569">
        <v>265.68</v>
      </c>
      <c r="K49" s="582">
        <v>1</v>
      </c>
      <c r="L49" s="569">
        <v>2</v>
      </c>
      <c r="M49" s="570">
        <v>265.68</v>
      </c>
    </row>
    <row r="50" spans="1:13" ht="14.4" customHeight="1" x14ac:dyDescent="0.3">
      <c r="A50" s="565" t="s">
        <v>448</v>
      </c>
      <c r="B50" s="566" t="s">
        <v>1855</v>
      </c>
      <c r="C50" s="566" t="s">
        <v>1858</v>
      </c>
      <c r="D50" s="566" t="s">
        <v>1859</v>
      </c>
      <c r="E50" s="566" t="s">
        <v>1857</v>
      </c>
      <c r="F50" s="569">
        <v>5</v>
      </c>
      <c r="G50" s="569">
        <v>686.940014084366</v>
      </c>
      <c r="H50" s="582">
        <v>1</v>
      </c>
      <c r="I50" s="569"/>
      <c r="J50" s="569"/>
      <c r="K50" s="582">
        <v>0</v>
      </c>
      <c r="L50" s="569">
        <v>5</v>
      </c>
      <c r="M50" s="570">
        <v>686.940014084366</v>
      </c>
    </row>
    <row r="51" spans="1:13" ht="14.4" customHeight="1" x14ac:dyDescent="0.3">
      <c r="A51" s="565" t="s">
        <v>448</v>
      </c>
      <c r="B51" s="566" t="s">
        <v>1855</v>
      </c>
      <c r="C51" s="566" t="s">
        <v>1860</v>
      </c>
      <c r="D51" s="566" t="s">
        <v>1861</v>
      </c>
      <c r="E51" s="566" t="s">
        <v>1857</v>
      </c>
      <c r="F51" s="569">
        <v>6</v>
      </c>
      <c r="G51" s="569">
        <v>771.92000000000007</v>
      </c>
      <c r="H51" s="582">
        <v>1</v>
      </c>
      <c r="I51" s="569"/>
      <c r="J51" s="569"/>
      <c r="K51" s="582">
        <v>0</v>
      </c>
      <c r="L51" s="569">
        <v>6</v>
      </c>
      <c r="M51" s="570">
        <v>771.92000000000007</v>
      </c>
    </row>
    <row r="52" spans="1:13" ht="14.4" customHeight="1" x14ac:dyDescent="0.3">
      <c r="A52" s="565" t="s">
        <v>448</v>
      </c>
      <c r="B52" s="566" t="s">
        <v>1862</v>
      </c>
      <c r="C52" s="566" t="s">
        <v>1863</v>
      </c>
      <c r="D52" s="566" t="s">
        <v>1374</v>
      </c>
      <c r="E52" s="566" t="s">
        <v>1514</v>
      </c>
      <c r="F52" s="569"/>
      <c r="G52" s="569"/>
      <c r="H52" s="582">
        <v>0</v>
      </c>
      <c r="I52" s="569">
        <v>1</v>
      </c>
      <c r="J52" s="569">
        <v>135.47</v>
      </c>
      <c r="K52" s="582">
        <v>1</v>
      </c>
      <c r="L52" s="569">
        <v>1</v>
      </c>
      <c r="M52" s="570">
        <v>135.47</v>
      </c>
    </row>
    <row r="53" spans="1:13" ht="14.4" customHeight="1" x14ac:dyDescent="0.3">
      <c r="A53" s="565" t="s">
        <v>448</v>
      </c>
      <c r="B53" s="566" t="s">
        <v>1862</v>
      </c>
      <c r="C53" s="566" t="s">
        <v>1864</v>
      </c>
      <c r="D53" s="566" t="s">
        <v>1374</v>
      </c>
      <c r="E53" s="566" t="s">
        <v>1865</v>
      </c>
      <c r="F53" s="569"/>
      <c r="G53" s="569"/>
      <c r="H53" s="582">
        <v>0</v>
      </c>
      <c r="I53" s="569">
        <v>4</v>
      </c>
      <c r="J53" s="569">
        <v>189.32002014562738</v>
      </c>
      <c r="K53" s="582">
        <v>1</v>
      </c>
      <c r="L53" s="569">
        <v>4</v>
      </c>
      <c r="M53" s="570">
        <v>189.32002014562738</v>
      </c>
    </row>
    <row r="54" spans="1:13" ht="14.4" customHeight="1" x14ac:dyDescent="0.3">
      <c r="A54" s="565" t="s">
        <v>448</v>
      </c>
      <c r="B54" s="566" t="s">
        <v>1862</v>
      </c>
      <c r="C54" s="566" t="s">
        <v>1866</v>
      </c>
      <c r="D54" s="566" t="s">
        <v>1374</v>
      </c>
      <c r="E54" s="566" t="s">
        <v>1867</v>
      </c>
      <c r="F54" s="569"/>
      <c r="G54" s="569"/>
      <c r="H54" s="582">
        <v>0</v>
      </c>
      <c r="I54" s="569">
        <v>4</v>
      </c>
      <c r="J54" s="569">
        <v>379.93910974741596</v>
      </c>
      <c r="K54" s="582">
        <v>1</v>
      </c>
      <c r="L54" s="569">
        <v>4</v>
      </c>
      <c r="M54" s="570">
        <v>379.93910974741596</v>
      </c>
    </row>
    <row r="55" spans="1:13" ht="14.4" customHeight="1" x14ac:dyDescent="0.3">
      <c r="A55" s="565" t="s">
        <v>448</v>
      </c>
      <c r="B55" s="566" t="s">
        <v>1862</v>
      </c>
      <c r="C55" s="566" t="s">
        <v>1868</v>
      </c>
      <c r="D55" s="566" t="s">
        <v>546</v>
      </c>
      <c r="E55" s="566" t="s">
        <v>1869</v>
      </c>
      <c r="F55" s="569">
        <v>1</v>
      </c>
      <c r="G55" s="569">
        <v>52.67</v>
      </c>
      <c r="H55" s="582">
        <v>1</v>
      </c>
      <c r="I55" s="569"/>
      <c r="J55" s="569"/>
      <c r="K55" s="582">
        <v>0</v>
      </c>
      <c r="L55" s="569">
        <v>1</v>
      </c>
      <c r="M55" s="570">
        <v>52.67</v>
      </c>
    </row>
    <row r="56" spans="1:13" ht="14.4" customHeight="1" x14ac:dyDescent="0.3">
      <c r="A56" s="565" t="s">
        <v>448</v>
      </c>
      <c r="B56" s="566" t="s">
        <v>1870</v>
      </c>
      <c r="C56" s="566" t="s">
        <v>1871</v>
      </c>
      <c r="D56" s="566" t="s">
        <v>1872</v>
      </c>
      <c r="E56" s="566" t="s">
        <v>1873</v>
      </c>
      <c r="F56" s="569"/>
      <c r="G56" s="569"/>
      <c r="H56" s="582">
        <v>0</v>
      </c>
      <c r="I56" s="569">
        <v>3</v>
      </c>
      <c r="J56" s="569">
        <v>245.70999999999998</v>
      </c>
      <c r="K56" s="582">
        <v>1</v>
      </c>
      <c r="L56" s="569">
        <v>3</v>
      </c>
      <c r="M56" s="570">
        <v>245.70999999999998</v>
      </c>
    </row>
    <row r="57" spans="1:13" ht="14.4" customHeight="1" x14ac:dyDescent="0.3">
      <c r="A57" s="565" t="s">
        <v>448</v>
      </c>
      <c r="B57" s="566" t="s">
        <v>1870</v>
      </c>
      <c r="C57" s="566" t="s">
        <v>1874</v>
      </c>
      <c r="D57" s="566" t="s">
        <v>1875</v>
      </c>
      <c r="E57" s="566" t="s">
        <v>1876</v>
      </c>
      <c r="F57" s="569"/>
      <c r="G57" s="569"/>
      <c r="H57" s="582">
        <v>0</v>
      </c>
      <c r="I57" s="569">
        <v>1</v>
      </c>
      <c r="J57" s="569">
        <v>120.59</v>
      </c>
      <c r="K57" s="582">
        <v>1</v>
      </c>
      <c r="L57" s="569">
        <v>1</v>
      </c>
      <c r="M57" s="570">
        <v>120.59</v>
      </c>
    </row>
    <row r="58" spans="1:13" ht="14.4" customHeight="1" x14ac:dyDescent="0.3">
      <c r="A58" s="565" t="s">
        <v>448</v>
      </c>
      <c r="B58" s="566" t="s">
        <v>1870</v>
      </c>
      <c r="C58" s="566" t="s">
        <v>1877</v>
      </c>
      <c r="D58" s="566" t="s">
        <v>1878</v>
      </c>
      <c r="E58" s="566" t="s">
        <v>1879</v>
      </c>
      <c r="F58" s="569"/>
      <c r="G58" s="569"/>
      <c r="H58" s="582">
        <v>0</v>
      </c>
      <c r="I58" s="569">
        <v>1</v>
      </c>
      <c r="J58" s="569">
        <v>110.2</v>
      </c>
      <c r="K58" s="582">
        <v>1</v>
      </c>
      <c r="L58" s="569">
        <v>1</v>
      </c>
      <c r="M58" s="570">
        <v>110.2</v>
      </c>
    </row>
    <row r="59" spans="1:13" ht="14.4" customHeight="1" x14ac:dyDescent="0.3">
      <c r="A59" s="565" t="s">
        <v>448</v>
      </c>
      <c r="B59" s="566" t="s">
        <v>1880</v>
      </c>
      <c r="C59" s="566" t="s">
        <v>1881</v>
      </c>
      <c r="D59" s="566" t="s">
        <v>1431</v>
      </c>
      <c r="E59" s="566" t="s">
        <v>530</v>
      </c>
      <c r="F59" s="569"/>
      <c r="G59" s="569"/>
      <c r="H59" s="582">
        <v>0</v>
      </c>
      <c r="I59" s="569">
        <v>3</v>
      </c>
      <c r="J59" s="569">
        <v>652.91027664820899</v>
      </c>
      <c r="K59" s="582">
        <v>1</v>
      </c>
      <c r="L59" s="569">
        <v>3</v>
      </c>
      <c r="M59" s="570">
        <v>652.91027664820899</v>
      </c>
    </row>
    <row r="60" spans="1:13" ht="14.4" customHeight="1" x14ac:dyDescent="0.3">
      <c r="A60" s="565" t="s">
        <v>448</v>
      </c>
      <c r="B60" s="566" t="s">
        <v>1880</v>
      </c>
      <c r="C60" s="566" t="s">
        <v>1882</v>
      </c>
      <c r="D60" s="566" t="s">
        <v>522</v>
      </c>
      <c r="E60" s="566" t="s">
        <v>1530</v>
      </c>
      <c r="F60" s="569">
        <v>1</v>
      </c>
      <c r="G60" s="569">
        <v>154.72</v>
      </c>
      <c r="H60" s="582">
        <v>1</v>
      </c>
      <c r="I60" s="569"/>
      <c r="J60" s="569"/>
      <c r="K60" s="582">
        <v>0</v>
      </c>
      <c r="L60" s="569">
        <v>1</v>
      </c>
      <c r="M60" s="570">
        <v>154.72</v>
      </c>
    </row>
    <row r="61" spans="1:13" ht="14.4" customHeight="1" x14ac:dyDescent="0.3">
      <c r="A61" s="565" t="s">
        <v>448</v>
      </c>
      <c r="B61" s="566" t="s">
        <v>1883</v>
      </c>
      <c r="C61" s="566" t="s">
        <v>1884</v>
      </c>
      <c r="D61" s="566" t="s">
        <v>1508</v>
      </c>
      <c r="E61" s="566" t="s">
        <v>1509</v>
      </c>
      <c r="F61" s="569"/>
      <c r="G61" s="569"/>
      <c r="H61" s="582">
        <v>0</v>
      </c>
      <c r="I61" s="569">
        <v>2</v>
      </c>
      <c r="J61" s="569">
        <v>230.63998488950099</v>
      </c>
      <c r="K61" s="582">
        <v>1</v>
      </c>
      <c r="L61" s="569">
        <v>2</v>
      </c>
      <c r="M61" s="570">
        <v>230.63998488950099</v>
      </c>
    </row>
    <row r="62" spans="1:13" ht="14.4" customHeight="1" x14ac:dyDescent="0.3">
      <c r="A62" s="565" t="s">
        <v>448</v>
      </c>
      <c r="B62" s="566" t="s">
        <v>1883</v>
      </c>
      <c r="C62" s="566" t="s">
        <v>1885</v>
      </c>
      <c r="D62" s="566" t="s">
        <v>509</v>
      </c>
      <c r="E62" s="566" t="s">
        <v>510</v>
      </c>
      <c r="F62" s="569">
        <v>2</v>
      </c>
      <c r="G62" s="569">
        <v>97.3</v>
      </c>
      <c r="H62" s="582">
        <v>1</v>
      </c>
      <c r="I62" s="569"/>
      <c r="J62" s="569"/>
      <c r="K62" s="582">
        <v>0</v>
      </c>
      <c r="L62" s="569">
        <v>2</v>
      </c>
      <c r="M62" s="570">
        <v>97.3</v>
      </c>
    </row>
    <row r="63" spans="1:13" ht="14.4" customHeight="1" x14ac:dyDescent="0.3">
      <c r="A63" s="565" t="s">
        <v>448</v>
      </c>
      <c r="B63" s="566" t="s">
        <v>1883</v>
      </c>
      <c r="C63" s="566" t="s">
        <v>1886</v>
      </c>
      <c r="D63" s="566" t="s">
        <v>524</v>
      </c>
      <c r="E63" s="566" t="s">
        <v>541</v>
      </c>
      <c r="F63" s="569">
        <v>1</v>
      </c>
      <c r="G63" s="569">
        <v>67.08</v>
      </c>
      <c r="H63" s="582">
        <v>1</v>
      </c>
      <c r="I63" s="569"/>
      <c r="J63" s="569"/>
      <c r="K63" s="582">
        <v>0</v>
      </c>
      <c r="L63" s="569">
        <v>1</v>
      </c>
      <c r="M63" s="570">
        <v>67.08</v>
      </c>
    </row>
    <row r="64" spans="1:13" ht="14.4" customHeight="1" x14ac:dyDescent="0.3">
      <c r="A64" s="565" t="s">
        <v>448</v>
      </c>
      <c r="B64" s="566" t="s">
        <v>1883</v>
      </c>
      <c r="C64" s="566" t="s">
        <v>1887</v>
      </c>
      <c r="D64" s="566" t="s">
        <v>540</v>
      </c>
      <c r="E64" s="566" t="s">
        <v>541</v>
      </c>
      <c r="F64" s="569">
        <v>4</v>
      </c>
      <c r="G64" s="569">
        <v>165.0192520138844</v>
      </c>
      <c r="H64" s="582">
        <v>1</v>
      </c>
      <c r="I64" s="569"/>
      <c r="J64" s="569"/>
      <c r="K64" s="582">
        <v>0</v>
      </c>
      <c r="L64" s="569">
        <v>4</v>
      </c>
      <c r="M64" s="570">
        <v>165.0192520138844</v>
      </c>
    </row>
    <row r="65" spans="1:13" ht="14.4" customHeight="1" x14ac:dyDescent="0.3">
      <c r="A65" s="565" t="s">
        <v>448</v>
      </c>
      <c r="B65" s="566" t="s">
        <v>1888</v>
      </c>
      <c r="C65" s="566" t="s">
        <v>1889</v>
      </c>
      <c r="D65" s="566" t="s">
        <v>573</v>
      </c>
      <c r="E65" s="566" t="s">
        <v>574</v>
      </c>
      <c r="F65" s="569">
        <v>1</v>
      </c>
      <c r="G65" s="569">
        <v>85.200225048040807</v>
      </c>
      <c r="H65" s="582">
        <v>1</v>
      </c>
      <c r="I65" s="569"/>
      <c r="J65" s="569"/>
      <c r="K65" s="582">
        <v>0</v>
      </c>
      <c r="L65" s="569">
        <v>1</v>
      </c>
      <c r="M65" s="570">
        <v>85.200225048040807</v>
      </c>
    </row>
    <row r="66" spans="1:13" ht="14.4" customHeight="1" x14ac:dyDescent="0.3">
      <c r="A66" s="565" t="s">
        <v>448</v>
      </c>
      <c r="B66" s="566" t="s">
        <v>1888</v>
      </c>
      <c r="C66" s="566" t="s">
        <v>1890</v>
      </c>
      <c r="D66" s="566" t="s">
        <v>571</v>
      </c>
      <c r="E66" s="566" t="s">
        <v>572</v>
      </c>
      <c r="F66" s="569">
        <v>2</v>
      </c>
      <c r="G66" s="569">
        <v>144.1</v>
      </c>
      <c r="H66" s="582">
        <v>1</v>
      </c>
      <c r="I66" s="569"/>
      <c r="J66" s="569"/>
      <c r="K66" s="582">
        <v>0</v>
      </c>
      <c r="L66" s="569">
        <v>2</v>
      </c>
      <c r="M66" s="570">
        <v>144.1</v>
      </c>
    </row>
    <row r="67" spans="1:13" ht="14.4" customHeight="1" x14ac:dyDescent="0.3">
      <c r="A67" s="565" t="s">
        <v>448</v>
      </c>
      <c r="B67" s="566" t="s">
        <v>1888</v>
      </c>
      <c r="C67" s="566" t="s">
        <v>1891</v>
      </c>
      <c r="D67" s="566" t="s">
        <v>1892</v>
      </c>
      <c r="E67" s="566" t="s">
        <v>1014</v>
      </c>
      <c r="F67" s="569">
        <v>2</v>
      </c>
      <c r="G67" s="569">
        <v>207.96</v>
      </c>
      <c r="H67" s="582">
        <v>1</v>
      </c>
      <c r="I67" s="569"/>
      <c r="J67" s="569"/>
      <c r="K67" s="582">
        <v>0</v>
      </c>
      <c r="L67" s="569">
        <v>2</v>
      </c>
      <c r="M67" s="570">
        <v>207.96</v>
      </c>
    </row>
    <row r="68" spans="1:13" ht="14.4" customHeight="1" x14ac:dyDescent="0.3">
      <c r="A68" s="565" t="s">
        <v>448</v>
      </c>
      <c r="B68" s="566" t="s">
        <v>1893</v>
      </c>
      <c r="C68" s="566" t="s">
        <v>1894</v>
      </c>
      <c r="D68" s="566" t="s">
        <v>460</v>
      </c>
      <c r="E68" s="566" t="s">
        <v>461</v>
      </c>
      <c r="F68" s="569">
        <v>1</v>
      </c>
      <c r="G68" s="569">
        <v>48.239802274711501</v>
      </c>
      <c r="H68" s="582">
        <v>1</v>
      </c>
      <c r="I68" s="569"/>
      <c r="J68" s="569"/>
      <c r="K68" s="582">
        <v>0</v>
      </c>
      <c r="L68" s="569">
        <v>1</v>
      </c>
      <c r="M68" s="570">
        <v>48.239802274711501</v>
      </c>
    </row>
    <row r="69" spans="1:13" ht="14.4" customHeight="1" x14ac:dyDescent="0.3">
      <c r="A69" s="565" t="s">
        <v>448</v>
      </c>
      <c r="B69" s="566" t="s">
        <v>1893</v>
      </c>
      <c r="C69" s="566" t="s">
        <v>1895</v>
      </c>
      <c r="D69" s="566" t="s">
        <v>456</v>
      </c>
      <c r="E69" s="566" t="s">
        <v>457</v>
      </c>
      <c r="F69" s="569">
        <v>1</v>
      </c>
      <c r="G69" s="569">
        <v>25.280074869388301</v>
      </c>
      <c r="H69" s="582">
        <v>1</v>
      </c>
      <c r="I69" s="569"/>
      <c r="J69" s="569"/>
      <c r="K69" s="582">
        <v>0</v>
      </c>
      <c r="L69" s="569">
        <v>1</v>
      </c>
      <c r="M69" s="570">
        <v>25.280074869388301</v>
      </c>
    </row>
    <row r="70" spans="1:13" ht="14.4" customHeight="1" x14ac:dyDescent="0.3">
      <c r="A70" s="565" t="s">
        <v>448</v>
      </c>
      <c r="B70" s="566" t="s">
        <v>1896</v>
      </c>
      <c r="C70" s="566" t="s">
        <v>1897</v>
      </c>
      <c r="D70" s="566" t="s">
        <v>1443</v>
      </c>
      <c r="E70" s="566" t="s">
        <v>1444</v>
      </c>
      <c r="F70" s="569"/>
      <c r="G70" s="569"/>
      <c r="H70" s="582">
        <v>0</v>
      </c>
      <c r="I70" s="569">
        <v>15</v>
      </c>
      <c r="J70" s="569">
        <v>1196.0699121036987</v>
      </c>
      <c r="K70" s="582">
        <v>1</v>
      </c>
      <c r="L70" s="569">
        <v>15</v>
      </c>
      <c r="M70" s="570">
        <v>1196.0699121036987</v>
      </c>
    </row>
    <row r="71" spans="1:13" ht="14.4" customHeight="1" x14ac:dyDescent="0.3">
      <c r="A71" s="565" t="s">
        <v>448</v>
      </c>
      <c r="B71" s="566" t="s">
        <v>1898</v>
      </c>
      <c r="C71" s="566" t="s">
        <v>1899</v>
      </c>
      <c r="D71" s="566" t="s">
        <v>502</v>
      </c>
      <c r="E71" s="566" t="s">
        <v>503</v>
      </c>
      <c r="F71" s="569">
        <v>1</v>
      </c>
      <c r="G71" s="569">
        <v>33.65</v>
      </c>
      <c r="H71" s="582">
        <v>1</v>
      </c>
      <c r="I71" s="569"/>
      <c r="J71" s="569"/>
      <c r="K71" s="582">
        <v>0</v>
      </c>
      <c r="L71" s="569">
        <v>1</v>
      </c>
      <c r="M71" s="570">
        <v>33.65</v>
      </c>
    </row>
    <row r="72" spans="1:13" ht="14.4" customHeight="1" x14ac:dyDescent="0.3">
      <c r="A72" s="565" t="s">
        <v>448</v>
      </c>
      <c r="B72" s="566" t="s">
        <v>1898</v>
      </c>
      <c r="C72" s="566" t="s">
        <v>1900</v>
      </c>
      <c r="D72" s="566" t="s">
        <v>1901</v>
      </c>
      <c r="E72" s="566" t="s">
        <v>1902</v>
      </c>
      <c r="F72" s="569">
        <v>22</v>
      </c>
      <c r="G72" s="569">
        <v>1554.1597010062565</v>
      </c>
      <c r="H72" s="582">
        <v>1</v>
      </c>
      <c r="I72" s="569"/>
      <c r="J72" s="569"/>
      <c r="K72" s="582">
        <v>0</v>
      </c>
      <c r="L72" s="569">
        <v>22</v>
      </c>
      <c r="M72" s="570">
        <v>1554.1597010062565</v>
      </c>
    </row>
    <row r="73" spans="1:13" ht="14.4" customHeight="1" x14ac:dyDescent="0.3">
      <c r="A73" s="565" t="s">
        <v>448</v>
      </c>
      <c r="B73" s="566" t="s">
        <v>1898</v>
      </c>
      <c r="C73" s="566" t="s">
        <v>1903</v>
      </c>
      <c r="D73" s="566" t="s">
        <v>466</v>
      </c>
      <c r="E73" s="566" t="s">
        <v>505</v>
      </c>
      <c r="F73" s="569">
        <v>6</v>
      </c>
      <c r="G73" s="569">
        <v>568.62946107954508</v>
      </c>
      <c r="H73" s="582">
        <v>1</v>
      </c>
      <c r="I73" s="569"/>
      <c r="J73" s="569"/>
      <c r="K73" s="582">
        <v>0</v>
      </c>
      <c r="L73" s="569">
        <v>6</v>
      </c>
      <c r="M73" s="570">
        <v>568.62946107954508</v>
      </c>
    </row>
    <row r="74" spans="1:13" ht="14.4" customHeight="1" x14ac:dyDescent="0.3">
      <c r="A74" s="565" t="s">
        <v>448</v>
      </c>
      <c r="B74" s="566" t="s">
        <v>1898</v>
      </c>
      <c r="C74" s="566" t="s">
        <v>1904</v>
      </c>
      <c r="D74" s="566" t="s">
        <v>468</v>
      </c>
      <c r="E74" s="566" t="s">
        <v>483</v>
      </c>
      <c r="F74" s="569">
        <v>1</v>
      </c>
      <c r="G74" s="569">
        <v>155.089997192477</v>
      </c>
      <c r="H74" s="582">
        <v>1</v>
      </c>
      <c r="I74" s="569"/>
      <c r="J74" s="569"/>
      <c r="K74" s="582">
        <v>0</v>
      </c>
      <c r="L74" s="569">
        <v>1</v>
      </c>
      <c r="M74" s="570">
        <v>155.089997192477</v>
      </c>
    </row>
    <row r="75" spans="1:13" ht="14.4" customHeight="1" x14ac:dyDescent="0.3">
      <c r="A75" s="565" t="s">
        <v>448</v>
      </c>
      <c r="B75" s="566" t="s">
        <v>1898</v>
      </c>
      <c r="C75" s="566" t="s">
        <v>1905</v>
      </c>
      <c r="D75" s="566" t="s">
        <v>1439</v>
      </c>
      <c r="E75" s="566" t="s">
        <v>555</v>
      </c>
      <c r="F75" s="569"/>
      <c r="G75" s="569"/>
      <c r="H75" s="582">
        <v>0</v>
      </c>
      <c r="I75" s="569">
        <v>6</v>
      </c>
      <c r="J75" s="569">
        <v>260.36994257811966</v>
      </c>
      <c r="K75" s="582">
        <v>1</v>
      </c>
      <c r="L75" s="569">
        <v>6</v>
      </c>
      <c r="M75" s="570">
        <v>260.36994257811966</v>
      </c>
    </row>
    <row r="76" spans="1:13" ht="14.4" customHeight="1" x14ac:dyDescent="0.3">
      <c r="A76" s="565" t="s">
        <v>448</v>
      </c>
      <c r="B76" s="566" t="s">
        <v>1898</v>
      </c>
      <c r="C76" s="566" t="s">
        <v>1906</v>
      </c>
      <c r="D76" s="566" t="s">
        <v>1440</v>
      </c>
      <c r="E76" s="566" t="s">
        <v>512</v>
      </c>
      <c r="F76" s="569"/>
      <c r="G76" s="569"/>
      <c r="H76" s="582">
        <v>0</v>
      </c>
      <c r="I76" s="569">
        <v>2</v>
      </c>
      <c r="J76" s="569">
        <v>110.5497843404894</v>
      </c>
      <c r="K76" s="582">
        <v>1</v>
      </c>
      <c r="L76" s="569">
        <v>2</v>
      </c>
      <c r="M76" s="570">
        <v>110.5497843404894</v>
      </c>
    </row>
    <row r="77" spans="1:13" ht="14.4" customHeight="1" x14ac:dyDescent="0.3">
      <c r="A77" s="565" t="s">
        <v>448</v>
      </c>
      <c r="B77" s="566" t="s">
        <v>1898</v>
      </c>
      <c r="C77" s="566" t="s">
        <v>1907</v>
      </c>
      <c r="D77" s="566" t="s">
        <v>1908</v>
      </c>
      <c r="E77" s="566" t="s">
        <v>555</v>
      </c>
      <c r="F77" s="569">
        <v>2</v>
      </c>
      <c r="G77" s="569">
        <v>215.4</v>
      </c>
      <c r="H77" s="582">
        <v>1</v>
      </c>
      <c r="I77" s="569"/>
      <c r="J77" s="569"/>
      <c r="K77" s="582">
        <v>0</v>
      </c>
      <c r="L77" s="569">
        <v>2</v>
      </c>
      <c r="M77" s="570">
        <v>215.4</v>
      </c>
    </row>
    <row r="78" spans="1:13" ht="14.4" customHeight="1" x14ac:dyDescent="0.3">
      <c r="A78" s="565" t="s">
        <v>448</v>
      </c>
      <c r="B78" s="566" t="s">
        <v>1909</v>
      </c>
      <c r="C78" s="566" t="s">
        <v>1910</v>
      </c>
      <c r="D78" s="566" t="s">
        <v>1540</v>
      </c>
      <c r="E78" s="566" t="s">
        <v>1541</v>
      </c>
      <c r="F78" s="569"/>
      <c r="G78" s="569"/>
      <c r="H78" s="582">
        <v>0</v>
      </c>
      <c r="I78" s="569">
        <v>21</v>
      </c>
      <c r="J78" s="569">
        <v>547.60997045402576</v>
      </c>
      <c r="K78" s="582">
        <v>1</v>
      </c>
      <c r="L78" s="569">
        <v>21</v>
      </c>
      <c r="M78" s="570">
        <v>547.60997045402576</v>
      </c>
    </row>
    <row r="79" spans="1:13" ht="14.4" customHeight="1" x14ac:dyDescent="0.3">
      <c r="A79" s="565" t="s">
        <v>448</v>
      </c>
      <c r="B79" s="566" t="s">
        <v>1911</v>
      </c>
      <c r="C79" s="566" t="s">
        <v>1912</v>
      </c>
      <c r="D79" s="566" t="s">
        <v>1538</v>
      </c>
      <c r="E79" s="566" t="s">
        <v>1371</v>
      </c>
      <c r="F79" s="569"/>
      <c r="G79" s="569"/>
      <c r="H79" s="582">
        <v>0</v>
      </c>
      <c r="I79" s="569">
        <v>6</v>
      </c>
      <c r="J79" s="569">
        <v>387.46022155268452</v>
      </c>
      <c r="K79" s="582">
        <v>1</v>
      </c>
      <c r="L79" s="569">
        <v>6</v>
      </c>
      <c r="M79" s="570">
        <v>387.46022155268452</v>
      </c>
    </row>
    <row r="80" spans="1:13" ht="14.4" customHeight="1" x14ac:dyDescent="0.3">
      <c r="A80" s="565" t="s">
        <v>448</v>
      </c>
      <c r="B80" s="566" t="s">
        <v>1911</v>
      </c>
      <c r="C80" s="566" t="s">
        <v>1913</v>
      </c>
      <c r="D80" s="566" t="s">
        <v>1538</v>
      </c>
      <c r="E80" s="566" t="s">
        <v>1539</v>
      </c>
      <c r="F80" s="569"/>
      <c r="G80" s="569"/>
      <c r="H80" s="582">
        <v>0</v>
      </c>
      <c r="I80" s="569">
        <v>1</v>
      </c>
      <c r="J80" s="569">
        <v>218.09</v>
      </c>
      <c r="K80" s="582">
        <v>1</v>
      </c>
      <c r="L80" s="569">
        <v>1</v>
      </c>
      <c r="M80" s="570">
        <v>218.09</v>
      </c>
    </row>
    <row r="81" spans="1:13" ht="14.4" customHeight="1" x14ac:dyDescent="0.3">
      <c r="A81" s="565" t="s">
        <v>448</v>
      </c>
      <c r="B81" s="566" t="s">
        <v>1911</v>
      </c>
      <c r="C81" s="566" t="s">
        <v>1914</v>
      </c>
      <c r="D81" s="566" t="s">
        <v>1533</v>
      </c>
      <c r="E81" s="566" t="s">
        <v>503</v>
      </c>
      <c r="F81" s="569"/>
      <c r="G81" s="569"/>
      <c r="H81" s="582">
        <v>0</v>
      </c>
      <c r="I81" s="569">
        <v>18</v>
      </c>
      <c r="J81" s="569">
        <v>882.23978681758456</v>
      </c>
      <c r="K81" s="582">
        <v>1</v>
      </c>
      <c r="L81" s="569">
        <v>18</v>
      </c>
      <c r="M81" s="570">
        <v>882.23978681758456</v>
      </c>
    </row>
    <row r="82" spans="1:13" ht="14.4" customHeight="1" x14ac:dyDescent="0.3">
      <c r="A82" s="565" t="s">
        <v>448</v>
      </c>
      <c r="B82" s="566" t="s">
        <v>1911</v>
      </c>
      <c r="C82" s="566" t="s">
        <v>1915</v>
      </c>
      <c r="D82" s="566" t="s">
        <v>1533</v>
      </c>
      <c r="E82" s="566" t="s">
        <v>1534</v>
      </c>
      <c r="F82" s="569"/>
      <c r="G82" s="569"/>
      <c r="H82" s="582">
        <v>0</v>
      </c>
      <c r="I82" s="569">
        <v>6</v>
      </c>
      <c r="J82" s="569">
        <v>910.8599999999999</v>
      </c>
      <c r="K82" s="582">
        <v>1</v>
      </c>
      <c r="L82" s="569">
        <v>6</v>
      </c>
      <c r="M82" s="570">
        <v>910.8599999999999</v>
      </c>
    </row>
    <row r="83" spans="1:13" ht="14.4" customHeight="1" x14ac:dyDescent="0.3">
      <c r="A83" s="565" t="s">
        <v>448</v>
      </c>
      <c r="B83" s="566" t="s">
        <v>1916</v>
      </c>
      <c r="C83" s="566" t="s">
        <v>1917</v>
      </c>
      <c r="D83" s="566" t="s">
        <v>1524</v>
      </c>
      <c r="E83" s="566" t="s">
        <v>1525</v>
      </c>
      <c r="F83" s="569"/>
      <c r="G83" s="569"/>
      <c r="H83" s="582">
        <v>0</v>
      </c>
      <c r="I83" s="569">
        <v>9</v>
      </c>
      <c r="J83" s="569">
        <v>373.8399382281292</v>
      </c>
      <c r="K83" s="582">
        <v>1</v>
      </c>
      <c r="L83" s="569">
        <v>9</v>
      </c>
      <c r="M83" s="570">
        <v>373.8399382281292</v>
      </c>
    </row>
    <row r="84" spans="1:13" ht="14.4" customHeight="1" x14ac:dyDescent="0.3">
      <c r="A84" s="565" t="s">
        <v>448</v>
      </c>
      <c r="B84" s="566" t="s">
        <v>1916</v>
      </c>
      <c r="C84" s="566" t="s">
        <v>1918</v>
      </c>
      <c r="D84" s="566" t="s">
        <v>1524</v>
      </c>
      <c r="E84" s="566" t="s">
        <v>1537</v>
      </c>
      <c r="F84" s="569"/>
      <c r="G84" s="569"/>
      <c r="H84" s="582">
        <v>0</v>
      </c>
      <c r="I84" s="569">
        <v>1</v>
      </c>
      <c r="J84" s="569">
        <v>138.66</v>
      </c>
      <c r="K84" s="582">
        <v>1</v>
      </c>
      <c r="L84" s="569">
        <v>1</v>
      </c>
      <c r="M84" s="570">
        <v>138.66</v>
      </c>
    </row>
    <row r="85" spans="1:13" ht="14.4" customHeight="1" x14ac:dyDescent="0.3">
      <c r="A85" s="565" t="s">
        <v>448</v>
      </c>
      <c r="B85" s="566" t="s">
        <v>1916</v>
      </c>
      <c r="C85" s="566" t="s">
        <v>1919</v>
      </c>
      <c r="D85" s="566" t="s">
        <v>470</v>
      </c>
      <c r="E85" s="566" t="s">
        <v>1920</v>
      </c>
      <c r="F85" s="569">
        <v>18</v>
      </c>
      <c r="G85" s="569">
        <v>1165.5299941239155</v>
      </c>
      <c r="H85" s="582">
        <v>1</v>
      </c>
      <c r="I85" s="569"/>
      <c r="J85" s="569"/>
      <c r="K85" s="582">
        <v>0</v>
      </c>
      <c r="L85" s="569">
        <v>18</v>
      </c>
      <c r="M85" s="570">
        <v>1165.5299941239155</v>
      </c>
    </row>
    <row r="86" spans="1:13" ht="14.4" customHeight="1" x14ac:dyDescent="0.3">
      <c r="A86" s="565" t="s">
        <v>448</v>
      </c>
      <c r="B86" s="566" t="s">
        <v>1916</v>
      </c>
      <c r="C86" s="566" t="s">
        <v>1921</v>
      </c>
      <c r="D86" s="566" t="s">
        <v>462</v>
      </c>
      <c r="E86" s="566" t="s">
        <v>1525</v>
      </c>
      <c r="F86" s="569">
        <v>1</v>
      </c>
      <c r="G86" s="569">
        <v>43.15</v>
      </c>
      <c r="H86" s="582">
        <v>1</v>
      </c>
      <c r="I86" s="569"/>
      <c r="J86" s="569"/>
      <c r="K86" s="582">
        <v>0</v>
      </c>
      <c r="L86" s="569">
        <v>1</v>
      </c>
      <c r="M86" s="570">
        <v>43.15</v>
      </c>
    </row>
    <row r="87" spans="1:13" ht="14.4" customHeight="1" x14ac:dyDescent="0.3">
      <c r="A87" s="565" t="s">
        <v>448</v>
      </c>
      <c r="B87" s="566" t="s">
        <v>1922</v>
      </c>
      <c r="C87" s="566" t="s">
        <v>1923</v>
      </c>
      <c r="D87" s="566" t="s">
        <v>550</v>
      </c>
      <c r="E87" s="566" t="s">
        <v>1924</v>
      </c>
      <c r="F87" s="569">
        <v>2</v>
      </c>
      <c r="G87" s="569">
        <v>211.38948594295101</v>
      </c>
      <c r="H87" s="582">
        <v>1</v>
      </c>
      <c r="I87" s="569"/>
      <c r="J87" s="569"/>
      <c r="K87" s="582">
        <v>0</v>
      </c>
      <c r="L87" s="569">
        <v>2</v>
      </c>
      <c r="M87" s="570">
        <v>211.38948594295101</v>
      </c>
    </row>
    <row r="88" spans="1:13" ht="14.4" customHeight="1" x14ac:dyDescent="0.3">
      <c r="A88" s="565" t="s">
        <v>448</v>
      </c>
      <c r="B88" s="566" t="s">
        <v>1925</v>
      </c>
      <c r="C88" s="566" t="s">
        <v>1926</v>
      </c>
      <c r="D88" s="566" t="s">
        <v>1546</v>
      </c>
      <c r="E88" s="566" t="s">
        <v>1539</v>
      </c>
      <c r="F88" s="569"/>
      <c r="G88" s="569"/>
      <c r="H88" s="582">
        <v>0</v>
      </c>
      <c r="I88" s="569">
        <v>1</v>
      </c>
      <c r="J88" s="569">
        <v>128.96</v>
      </c>
      <c r="K88" s="582">
        <v>1</v>
      </c>
      <c r="L88" s="569">
        <v>1</v>
      </c>
      <c r="M88" s="570">
        <v>128.96</v>
      </c>
    </row>
    <row r="89" spans="1:13" ht="14.4" customHeight="1" x14ac:dyDescent="0.3">
      <c r="A89" s="565" t="s">
        <v>448</v>
      </c>
      <c r="B89" s="566" t="s">
        <v>1927</v>
      </c>
      <c r="C89" s="566" t="s">
        <v>1928</v>
      </c>
      <c r="D89" s="566" t="s">
        <v>554</v>
      </c>
      <c r="E89" s="566" t="s">
        <v>555</v>
      </c>
      <c r="F89" s="569">
        <v>12</v>
      </c>
      <c r="G89" s="569">
        <v>1454.59175079383</v>
      </c>
      <c r="H89" s="582">
        <v>1</v>
      </c>
      <c r="I89" s="569"/>
      <c r="J89" s="569"/>
      <c r="K89" s="582">
        <v>0</v>
      </c>
      <c r="L89" s="569">
        <v>12</v>
      </c>
      <c r="M89" s="570">
        <v>1454.59175079383</v>
      </c>
    </row>
    <row r="90" spans="1:13" ht="14.4" customHeight="1" x14ac:dyDescent="0.3">
      <c r="A90" s="565" t="s">
        <v>448</v>
      </c>
      <c r="B90" s="566" t="s">
        <v>1927</v>
      </c>
      <c r="C90" s="566" t="s">
        <v>1929</v>
      </c>
      <c r="D90" s="566" t="s">
        <v>556</v>
      </c>
      <c r="E90" s="566" t="s">
        <v>1930</v>
      </c>
      <c r="F90" s="569">
        <v>1</v>
      </c>
      <c r="G90" s="569">
        <v>173.808827282875</v>
      </c>
      <c r="H90" s="582">
        <v>1</v>
      </c>
      <c r="I90" s="569"/>
      <c r="J90" s="569"/>
      <c r="K90" s="582">
        <v>0</v>
      </c>
      <c r="L90" s="569">
        <v>1</v>
      </c>
      <c r="M90" s="570">
        <v>173.808827282875</v>
      </c>
    </row>
    <row r="91" spans="1:13" ht="14.4" customHeight="1" x14ac:dyDescent="0.3">
      <c r="A91" s="565" t="s">
        <v>448</v>
      </c>
      <c r="B91" s="566" t="s">
        <v>1927</v>
      </c>
      <c r="C91" s="566" t="s">
        <v>1931</v>
      </c>
      <c r="D91" s="566" t="s">
        <v>556</v>
      </c>
      <c r="E91" s="566" t="s">
        <v>1932</v>
      </c>
      <c r="F91" s="569">
        <v>1</v>
      </c>
      <c r="G91" s="569">
        <v>461.86</v>
      </c>
      <c r="H91" s="582">
        <v>1</v>
      </c>
      <c r="I91" s="569"/>
      <c r="J91" s="569"/>
      <c r="K91" s="582">
        <v>0</v>
      </c>
      <c r="L91" s="569">
        <v>1</v>
      </c>
      <c r="M91" s="570">
        <v>461.86</v>
      </c>
    </row>
    <row r="92" spans="1:13" ht="14.4" customHeight="1" x14ac:dyDescent="0.3">
      <c r="A92" s="565" t="s">
        <v>448</v>
      </c>
      <c r="B92" s="566" t="s">
        <v>1927</v>
      </c>
      <c r="C92" s="566" t="s">
        <v>1933</v>
      </c>
      <c r="D92" s="566" t="s">
        <v>1544</v>
      </c>
      <c r="E92" s="566" t="s">
        <v>530</v>
      </c>
      <c r="F92" s="569"/>
      <c r="G92" s="569"/>
      <c r="H92" s="582">
        <v>0</v>
      </c>
      <c r="I92" s="569">
        <v>13</v>
      </c>
      <c r="J92" s="569">
        <v>1042.319731290798</v>
      </c>
      <c r="K92" s="582">
        <v>1</v>
      </c>
      <c r="L92" s="569">
        <v>13</v>
      </c>
      <c r="M92" s="570">
        <v>1042.319731290798</v>
      </c>
    </row>
    <row r="93" spans="1:13" ht="14.4" customHeight="1" x14ac:dyDescent="0.3">
      <c r="A93" s="565" t="s">
        <v>448</v>
      </c>
      <c r="B93" s="566" t="s">
        <v>1927</v>
      </c>
      <c r="C93" s="566" t="s">
        <v>1934</v>
      </c>
      <c r="D93" s="566" t="s">
        <v>1531</v>
      </c>
      <c r="E93" s="566" t="s">
        <v>1532</v>
      </c>
      <c r="F93" s="569"/>
      <c r="G93" s="569"/>
      <c r="H93" s="582">
        <v>0</v>
      </c>
      <c r="I93" s="569">
        <v>3</v>
      </c>
      <c r="J93" s="569">
        <v>319.95000000000005</v>
      </c>
      <c r="K93" s="582">
        <v>1</v>
      </c>
      <c r="L93" s="569">
        <v>3</v>
      </c>
      <c r="M93" s="570">
        <v>319.95000000000005</v>
      </c>
    </row>
    <row r="94" spans="1:13" ht="14.4" customHeight="1" x14ac:dyDescent="0.3">
      <c r="A94" s="565" t="s">
        <v>448</v>
      </c>
      <c r="B94" s="566" t="s">
        <v>1927</v>
      </c>
      <c r="C94" s="566" t="s">
        <v>1935</v>
      </c>
      <c r="D94" s="566" t="s">
        <v>529</v>
      </c>
      <c r="E94" s="566" t="s">
        <v>530</v>
      </c>
      <c r="F94" s="569">
        <v>2</v>
      </c>
      <c r="G94" s="569">
        <v>167.6400465644839</v>
      </c>
      <c r="H94" s="582">
        <v>1</v>
      </c>
      <c r="I94" s="569"/>
      <c r="J94" s="569"/>
      <c r="K94" s="582">
        <v>0</v>
      </c>
      <c r="L94" s="569">
        <v>2</v>
      </c>
      <c r="M94" s="570">
        <v>167.6400465644839</v>
      </c>
    </row>
    <row r="95" spans="1:13" ht="14.4" customHeight="1" x14ac:dyDescent="0.3">
      <c r="A95" s="565" t="s">
        <v>448</v>
      </c>
      <c r="B95" s="566" t="s">
        <v>1936</v>
      </c>
      <c r="C95" s="566" t="s">
        <v>1937</v>
      </c>
      <c r="D95" s="566" t="s">
        <v>1938</v>
      </c>
      <c r="E95" s="566" t="s">
        <v>1939</v>
      </c>
      <c r="F95" s="569">
        <v>3</v>
      </c>
      <c r="G95" s="569">
        <v>197.96952816596763</v>
      </c>
      <c r="H95" s="582">
        <v>1</v>
      </c>
      <c r="I95" s="569"/>
      <c r="J95" s="569"/>
      <c r="K95" s="582">
        <v>0</v>
      </c>
      <c r="L95" s="569">
        <v>3</v>
      </c>
      <c r="M95" s="570">
        <v>197.96952816596763</v>
      </c>
    </row>
    <row r="96" spans="1:13" ht="14.4" customHeight="1" x14ac:dyDescent="0.3">
      <c r="A96" s="565" t="s">
        <v>448</v>
      </c>
      <c r="B96" s="566" t="s">
        <v>1936</v>
      </c>
      <c r="C96" s="566" t="s">
        <v>1940</v>
      </c>
      <c r="D96" s="566" t="s">
        <v>474</v>
      </c>
      <c r="E96" s="566" t="s">
        <v>503</v>
      </c>
      <c r="F96" s="569">
        <v>3</v>
      </c>
      <c r="G96" s="569">
        <v>296.48929335721442</v>
      </c>
      <c r="H96" s="582">
        <v>1</v>
      </c>
      <c r="I96" s="569"/>
      <c r="J96" s="569"/>
      <c r="K96" s="582">
        <v>0</v>
      </c>
      <c r="L96" s="569">
        <v>3</v>
      </c>
      <c r="M96" s="570">
        <v>296.48929335721442</v>
      </c>
    </row>
    <row r="97" spans="1:13" ht="14.4" customHeight="1" x14ac:dyDescent="0.3">
      <c r="A97" s="565" t="s">
        <v>448</v>
      </c>
      <c r="B97" s="566" t="s">
        <v>1936</v>
      </c>
      <c r="C97" s="566" t="s">
        <v>1941</v>
      </c>
      <c r="D97" s="566" t="s">
        <v>1363</v>
      </c>
      <c r="E97" s="566" t="s">
        <v>1364</v>
      </c>
      <c r="F97" s="569">
        <v>8</v>
      </c>
      <c r="G97" s="569">
        <v>589.05999999999995</v>
      </c>
      <c r="H97" s="582">
        <v>0.33031297401547871</v>
      </c>
      <c r="I97" s="569">
        <v>16</v>
      </c>
      <c r="J97" s="569">
        <v>1194.2789734561143</v>
      </c>
      <c r="K97" s="582">
        <v>0.66968702598452123</v>
      </c>
      <c r="L97" s="569">
        <v>24</v>
      </c>
      <c r="M97" s="570">
        <v>1783.3389734561142</v>
      </c>
    </row>
    <row r="98" spans="1:13" ht="14.4" customHeight="1" x14ac:dyDescent="0.3">
      <c r="A98" s="565" t="s">
        <v>448</v>
      </c>
      <c r="B98" s="566" t="s">
        <v>1936</v>
      </c>
      <c r="C98" s="566" t="s">
        <v>1942</v>
      </c>
      <c r="D98" s="566" t="s">
        <v>1365</v>
      </c>
      <c r="E98" s="566" t="s">
        <v>1366</v>
      </c>
      <c r="F98" s="569">
        <v>5</v>
      </c>
      <c r="G98" s="569">
        <v>417.30053281625351</v>
      </c>
      <c r="H98" s="582">
        <v>0.21759544538562209</v>
      </c>
      <c r="I98" s="569">
        <v>18</v>
      </c>
      <c r="J98" s="569">
        <v>1500.4810277155609</v>
      </c>
      <c r="K98" s="582">
        <v>0.78240455461437797</v>
      </c>
      <c r="L98" s="569">
        <v>23</v>
      </c>
      <c r="M98" s="570">
        <v>1917.7815605318144</v>
      </c>
    </row>
    <row r="99" spans="1:13" ht="14.4" customHeight="1" x14ac:dyDescent="0.3">
      <c r="A99" s="565" t="s">
        <v>448</v>
      </c>
      <c r="B99" s="566" t="s">
        <v>1936</v>
      </c>
      <c r="C99" s="566" t="s">
        <v>1943</v>
      </c>
      <c r="D99" s="566" t="s">
        <v>1944</v>
      </c>
      <c r="E99" s="566" t="s">
        <v>503</v>
      </c>
      <c r="F99" s="569"/>
      <c r="G99" s="569"/>
      <c r="H99" s="582">
        <v>0</v>
      </c>
      <c r="I99" s="569">
        <v>16</v>
      </c>
      <c r="J99" s="569">
        <v>1701.157605308076</v>
      </c>
      <c r="K99" s="582">
        <v>1</v>
      </c>
      <c r="L99" s="569">
        <v>16</v>
      </c>
      <c r="M99" s="570">
        <v>1701.157605308076</v>
      </c>
    </row>
    <row r="100" spans="1:13" ht="14.4" customHeight="1" x14ac:dyDescent="0.3">
      <c r="A100" s="565" t="s">
        <v>448</v>
      </c>
      <c r="B100" s="566" t="s">
        <v>1945</v>
      </c>
      <c r="C100" s="566" t="s">
        <v>1946</v>
      </c>
      <c r="D100" s="566" t="s">
        <v>1433</v>
      </c>
      <c r="E100" s="566" t="s">
        <v>1947</v>
      </c>
      <c r="F100" s="569"/>
      <c r="G100" s="569"/>
      <c r="H100" s="582">
        <v>0</v>
      </c>
      <c r="I100" s="569">
        <v>2</v>
      </c>
      <c r="J100" s="569">
        <v>716.06</v>
      </c>
      <c r="K100" s="582">
        <v>1</v>
      </c>
      <c r="L100" s="569">
        <v>2</v>
      </c>
      <c r="M100" s="570">
        <v>716.06</v>
      </c>
    </row>
    <row r="101" spans="1:13" ht="14.4" customHeight="1" x14ac:dyDescent="0.3">
      <c r="A101" s="565" t="s">
        <v>448</v>
      </c>
      <c r="B101" s="566" t="s">
        <v>1948</v>
      </c>
      <c r="C101" s="566" t="s">
        <v>1949</v>
      </c>
      <c r="D101" s="566" t="s">
        <v>1950</v>
      </c>
      <c r="E101" s="566" t="s">
        <v>565</v>
      </c>
      <c r="F101" s="569">
        <v>10</v>
      </c>
      <c r="G101" s="569">
        <v>1217.9493254033</v>
      </c>
      <c r="H101" s="582">
        <v>1</v>
      </c>
      <c r="I101" s="569"/>
      <c r="J101" s="569"/>
      <c r="K101" s="582">
        <v>0</v>
      </c>
      <c r="L101" s="569">
        <v>10</v>
      </c>
      <c r="M101" s="570">
        <v>1217.9493254033</v>
      </c>
    </row>
    <row r="102" spans="1:13" ht="14.4" customHeight="1" x14ac:dyDescent="0.3">
      <c r="A102" s="565" t="s">
        <v>448</v>
      </c>
      <c r="B102" s="566" t="s">
        <v>1948</v>
      </c>
      <c r="C102" s="566" t="s">
        <v>1951</v>
      </c>
      <c r="D102" s="566" t="s">
        <v>1504</v>
      </c>
      <c r="E102" s="566" t="s">
        <v>541</v>
      </c>
      <c r="F102" s="569"/>
      <c r="G102" s="569"/>
      <c r="H102" s="582">
        <v>0</v>
      </c>
      <c r="I102" s="569">
        <v>6</v>
      </c>
      <c r="J102" s="569">
        <v>496.19100866705855</v>
      </c>
      <c r="K102" s="582">
        <v>1</v>
      </c>
      <c r="L102" s="569">
        <v>6</v>
      </c>
      <c r="M102" s="570">
        <v>496.19100866705855</v>
      </c>
    </row>
    <row r="103" spans="1:13" ht="14.4" customHeight="1" x14ac:dyDescent="0.3">
      <c r="A103" s="565" t="s">
        <v>448</v>
      </c>
      <c r="B103" s="566" t="s">
        <v>1948</v>
      </c>
      <c r="C103" s="566" t="s">
        <v>1952</v>
      </c>
      <c r="D103" s="566" t="s">
        <v>575</v>
      </c>
      <c r="E103" s="566" t="s">
        <v>565</v>
      </c>
      <c r="F103" s="569">
        <v>11</v>
      </c>
      <c r="G103" s="569">
        <v>2185.0014015187371</v>
      </c>
      <c r="H103" s="582">
        <v>1</v>
      </c>
      <c r="I103" s="569"/>
      <c r="J103" s="569"/>
      <c r="K103" s="582">
        <v>0</v>
      </c>
      <c r="L103" s="569">
        <v>11</v>
      </c>
      <c r="M103" s="570">
        <v>2185.0014015187371</v>
      </c>
    </row>
    <row r="104" spans="1:13" ht="14.4" customHeight="1" x14ac:dyDescent="0.3">
      <c r="A104" s="565" t="s">
        <v>448</v>
      </c>
      <c r="B104" s="566" t="s">
        <v>1948</v>
      </c>
      <c r="C104" s="566" t="s">
        <v>1953</v>
      </c>
      <c r="D104" s="566" t="s">
        <v>575</v>
      </c>
      <c r="E104" s="566" t="s">
        <v>576</v>
      </c>
      <c r="F104" s="569">
        <v>1</v>
      </c>
      <c r="G104" s="569">
        <v>598.70000000000005</v>
      </c>
      <c r="H104" s="582">
        <v>1</v>
      </c>
      <c r="I104" s="569"/>
      <c r="J104" s="569"/>
      <c r="K104" s="582">
        <v>0</v>
      </c>
      <c r="L104" s="569">
        <v>1</v>
      </c>
      <c r="M104" s="570">
        <v>598.70000000000005</v>
      </c>
    </row>
    <row r="105" spans="1:13" ht="14.4" customHeight="1" x14ac:dyDescent="0.3">
      <c r="A105" s="565" t="s">
        <v>448</v>
      </c>
      <c r="B105" s="566" t="s">
        <v>1954</v>
      </c>
      <c r="C105" s="566" t="s">
        <v>1955</v>
      </c>
      <c r="D105" s="566" t="s">
        <v>581</v>
      </c>
      <c r="E105" s="566" t="s">
        <v>582</v>
      </c>
      <c r="F105" s="569">
        <v>1</v>
      </c>
      <c r="G105" s="569">
        <v>169.4</v>
      </c>
      <c r="H105" s="582">
        <v>1</v>
      </c>
      <c r="I105" s="569"/>
      <c r="J105" s="569"/>
      <c r="K105" s="582">
        <v>0</v>
      </c>
      <c r="L105" s="569">
        <v>1</v>
      </c>
      <c r="M105" s="570">
        <v>169.4</v>
      </c>
    </row>
    <row r="106" spans="1:13" ht="14.4" customHeight="1" x14ac:dyDescent="0.3">
      <c r="A106" s="565" t="s">
        <v>448</v>
      </c>
      <c r="B106" s="566" t="s">
        <v>1954</v>
      </c>
      <c r="C106" s="566" t="s">
        <v>1956</v>
      </c>
      <c r="D106" s="566" t="s">
        <v>515</v>
      </c>
      <c r="E106" s="566" t="s">
        <v>541</v>
      </c>
      <c r="F106" s="569">
        <v>9</v>
      </c>
      <c r="G106" s="569">
        <v>911.79941347185695</v>
      </c>
      <c r="H106" s="582">
        <v>1</v>
      </c>
      <c r="I106" s="569"/>
      <c r="J106" s="569"/>
      <c r="K106" s="582">
        <v>0</v>
      </c>
      <c r="L106" s="569">
        <v>9</v>
      </c>
      <c r="M106" s="570">
        <v>911.79941347185695</v>
      </c>
    </row>
    <row r="107" spans="1:13" ht="14.4" customHeight="1" x14ac:dyDescent="0.3">
      <c r="A107" s="565" t="s">
        <v>448</v>
      </c>
      <c r="B107" s="566" t="s">
        <v>1957</v>
      </c>
      <c r="C107" s="566" t="s">
        <v>1958</v>
      </c>
      <c r="D107" s="566" t="s">
        <v>1463</v>
      </c>
      <c r="E107" s="566" t="s">
        <v>565</v>
      </c>
      <c r="F107" s="569"/>
      <c r="G107" s="569"/>
      <c r="H107" s="582">
        <v>0</v>
      </c>
      <c r="I107" s="569">
        <v>1</v>
      </c>
      <c r="J107" s="569">
        <v>125.07</v>
      </c>
      <c r="K107" s="582">
        <v>1</v>
      </c>
      <c r="L107" s="569">
        <v>1</v>
      </c>
      <c r="M107" s="570">
        <v>125.07</v>
      </c>
    </row>
    <row r="108" spans="1:13" ht="14.4" customHeight="1" x14ac:dyDescent="0.3">
      <c r="A108" s="565" t="s">
        <v>448</v>
      </c>
      <c r="B108" s="566" t="s">
        <v>1957</v>
      </c>
      <c r="C108" s="566" t="s">
        <v>1959</v>
      </c>
      <c r="D108" s="566" t="s">
        <v>1960</v>
      </c>
      <c r="E108" s="566" t="s">
        <v>565</v>
      </c>
      <c r="F108" s="569"/>
      <c r="G108" s="569"/>
      <c r="H108" s="582">
        <v>0</v>
      </c>
      <c r="I108" s="569">
        <v>1</v>
      </c>
      <c r="J108" s="569">
        <v>98.450068849890101</v>
      </c>
      <c r="K108" s="582">
        <v>1</v>
      </c>
      <c r="L108" s="569">
        <v>1</v>
      </c>
      <c r="M108" s="570">
        <v>98.450068849890101</v>
      </c>
    </row>
    <row r="109" spans="1:13" ht="14.4" customHeight="1" x14ac:dyDescent="0.3">
      <c r="A109" s="565" t="s">
        <v>448</v>
      </c>
      <c r="B109" s="566" t="s">
        <v>1961</v>
      </c>
      <c r="C109" s="566" t="s">
        <v>1962</v>
      </c>
      <c r="D109" s="566" t="s">
        <v>566</v>
      </c>
      <c r="E109" s="566" t="s">
        <v>541</v>
      </c>
      <c r="F109" s="569">
        <v>1</v>
      </c>
      <c r="G109" s="569">
        <v>191.27</v>
      </c>
      <c r="H109" s="582">
        <v>1</v>
      </c>
      <c r="I109" s="569"/>
      <c r="J109" s="569"/>
      <c r="K109" s="582">
        <v>0</v>
      </c>
      <c r="L109" s="569">
        <v>1</v>
      </c>
      <c r="M109" s="570">
        <v>191.27</v>
      </c>
    </row>
    <row r="110" spans="1:13" ht="14.4" customHeight="1" x14ac:dyDescent="0.3">
      <c r="A110" s="565" t="s">
        <v>448</v>
      </c>
      <c r="B110" s="566" t="s">
        <v>1961</v>
      </c>
      <c r="C110" s="566" t="s">
        <v>1963</v>
      </c>
      <c r="D110" s="566" t="s">
        <v>567</v>
      </c>
      <c r="E110" s="566" t="s">
        <v>541</v>
      </c>
      <c r="F110" s="569">
        <v>3</v>
      </c>
      <c r="G110" s="569">
        <v>714.45</v>
      </c>
      <c r="H110" s="582">
        <v>1</v>
      </c>
      <c r="I110" s="569"/>
      <c r="J110" s="569"/>
      <c r="K110" s="582">
        <v>0</v>
      </c>
      <c r="L110" s="569">
        <v>3</v>
      </c>
      <c r="M110" s="570">
        <v>714.45</v>
      </c>
    </row>
    <row r="111" spans="1:13" ht="14.4" customHeight="1" x14ac:dyDescent="0.3">
      <c r="A111" s="565" t="s">
        <v>448</v>
      </c>
      <c r="B111" s="566" t="s">
        <v>1961</v>
      </c>
      <c r="C111" s="566" t="s">
        <v>1964</v>
      </c>
      <c r="D111" s="566" t="s">
        <v>1479</v>
      </c>
      <c r="E111" s="566" t="s">
        <v>541</v>
      </c>
      <c r="F111" s="569"/>
      <c r="G111" s="569"/>
      <c r="H111" s="582">
        <v>0</v>
      </c>
      <c r="I111" s="569">
        <v>1</v>
      </c>
      <c r="J111" s="569">
        <v>151.71</v>
      </c>
      <c r="K111" s="582">
        <v>1</v>
      </c>
      <c r="L111" s="569">
        <v>1</v>
      </c>
      <c r="M111" s="570">
        <v>151.71</v>
      </c>
    </row>
    <row r="112" spans="1:13" ht="14.4" customHeight="1" x14ac:dyDescent="0.3">
      <c r="A112" s="565" t="s">
        <v>448</v>
      </c>
      <c r="B112" s="566" t="s">
        <v>1965</v>
      </c>
      <c r="C112" s="566" t="s">
        <v>1966</v>
      </c>
      <c r="D112" s="566" t="s">
        <v>1967</v>
      </c>
      <c r="E112" s="566" t="s">
        <v>553</v>
      </c>
      <c r="F112" s="569">
        <v>1</v>
      </c>
      <c r="G112" s="569">
        <v>141.19</v>
      </c>
      <c r="H112" s="582">
        <v>1</v>
      </c>
      <c r="I112" s="569"/>
      <c r="J112" s="569"/>
      <c r="K112" s="582">
        <v>0</v>
      </c>
      <c r="L112" s="569">
        <v>1</v>
      </c>
      <c r="M112" s="570">
        <v>141.19</v>
      </c>
    </row>
    <row r="113" spans="1:13" ht="14.4" customHeight="1" x14ac:dyDescent="0.3">
      <c r="A113" s="565" t="s">
        <v>448</v>
      </c>
      <c r="B113" s="566" t="s">
        <v>1965</v>
      </c>
      <c r="C113" s="566" t="s">
        <v>1968</v>
      </c>
      <c r="D113" s="566" t="s">
        <v>1969</v>
      </c>
      <c r="E113" s="566" t="s">
        <v>1970</v>
      </c>
      <c r="F113" s="569"/>
      <c r="G113" s="569"/>
      <c r="H113" s="582">
        <v>0</v>
      </c>
      <c r="I113" s="569">
        <v>2</v>
      </c>
      <c r="J113" s="569">
        <v>134.47999999999999</v>
      </c>
      <c r="K113" s="582">
        <v>1</v>
      </c>
      <c r="L113" s="569">
        <v>2</v>
      </c>
      <c r="M113" s="570">
        <v>134.47999999999999</v>
      </c>
    </row>
    <row r="114" spans="1:13" ht="14.4" customHeight="1" x14ac:dyDescent="0.3">
      <c r="A114" s="565" t="s">
        <v>448</v>
      </c>
      <c r="B114" s="566" t="s">
        <v>1965</v>
      </c>
      <c r="C114" s="566" t="s">
        <v>1971</v>
      </c>
      <c r="D114" s="566" t="s">
        <v>1502</v>
      </c>
      <c r="E114" s="566" t="s">
        <v>1503</v>
      </c>
      <c r="F114" s="569"/>
      <c r="G114" s="569"/>
      <c r="H114" s="582">
        <v>0</v>
      </c>
      <c r="I114" s="569">
        <v>14</v>
      </c>
      <c r="J114" s="569">
        <v>1437.3</v>
      </c>
      <c r="K114" s="582">
        <v>1</v>
      </c>
      <c r="L114" s="569">
        <v>14</v>
      </c>
      <c r="M114" s="570">
        <v>1437.3</v>
      </c>
    </row>
    <row r="115" spans="1:13" ht="14.4" customHeight="1" x14ac:dyDescent="0.3">
      <c r="A115" s="565" t="s">
        <v>448</v>
      </c>
      <c r="B115" s="566" t="s">
        <v>1972</v>
      </c>
      <c r="C115" s="566" t="s">
        <v>1973</v>
      </c>
      <c r="D115" s="566" t="s">
        <v>1452</v>
      </c>
      <c r="E115" s="566" t="s">
        <v>1453</v>
      </c>
      <c r="F115" s="569"/>
      <c r="G115" s="569"/>
      <c r="H115" s="582">
        <v>0</v>
      </c>
      <c r="I115" s="569">
        <v>1</v>
      </c>
      <c r="J115" s="569">
        <v>366.03</v>
      </c>
      <c r="K115" s="582">
        <v>1</v>
      </c>
      <c r="L115" s="569">
        <v>1</v>
      </c>
      <c r="M115" s="570">
        <v>366.03</v>
      </c>
    </row>
    <row r="116" spans="1:13" ht="14.4" customHeight="1" x14ac:dyDescent="0.3">
      <c r="A116" s="565" t="s">
        <v>448</v>
      </c>
      <c r="B116" s="566" t="s">
        <v>1972</v>
      </c>
      <c r="C116" s="566" t="s">
        <v>1974</v>
      </c>
      <c r="D116" s="566" t="s">
        <v>454</v>
      </c>
      <c r="E116" s="566" t="s">
        <v>496</v>
      </c>
      <c r="F116" s="569">
        <v>1</v>
      </c>
      <c r="G116" s="569">
        <v>195.19</v>
      </c>
      <c r="H116" s="582">
        <v>1</v>
      </c>
      <c r="I116" s="569"/>
      <c r="J116" s="569"/>
      <c r="K116" s="582">
        <v>0</v>
      </c>
      <c r="L116" s="569">
        <v>1</v>
      </c>
      <c r="M116" s="570">
        <v>195.19</v>
      </c>
    </row>
    <row r="117" spans="1:13" ht="14.4" customHeight="1" x14ac:dyDescent="0.3">
      <c r="A117" s="565" t="s">
        <v>448</v>
      </c>
      <c r="B117" s="566" t="s">
        <v>1972</v>
      </c>
      <c r="C117" s="566" t="s">
        <v>1975</v>
      </c>
      <c r="D117" s="566" t="s">
        <v>454</v>
      </c>
      <c r="E117" s="566" t="s">
        <v>455</v>
      </c>
      <c r="F117" s="569">
        <v>1</v>
      </c>
      <c r="G117" s="569">
        <v>666.76</v>
      </c>
      <c r="H117" s="582">
        <v>1</v>
      </c>
      <c r="I117" s="569"/>
      <c r="J117" s="569"/>
      <c r="K117" s="582">
        <v>0</v>
      </c>
      <c r="L117" s="569">
        <v>1</v>
      </c>
      <c r="M117" s="570">
        <v>666.76</v>
      </c>
    </row>
    <row r="118" spans="1:13" ht="14.4" customHeight="1" x14ac:dyDescent="0.3">
      <c r="A118" s="565" t="s">
        <v>448</v>
      </c>
      <c r="B118" s="566" t="s">
        <v>1976</v>
      </c>
      <c r="C118" s="566" t="s">
        <v>1977</v>
      </c>
      <c r="D118" s="566" t="s">
        <v>1381</v>
      </c>
      <c r="E118" s="566" t="s">
        <v>565</v>
      </c>
      <c r="F118" s="569"/>
      <c r="G118" s="569"/>
      <c r="H118" s="582">
        <v>0</v>
      </c>
      <c r="I118" s="569">
        <v>2</v>
      </c>
      <c r="J118" s="569">
        <v>168.8602232254687</v>
      </c>
      <c r="K118" s="582">
        <v>1</v>
      </c>
      <c r="L118" s="569">
        <v>2</v>
      </c>
      <c r="M118" s="570">
        <v>168.8602232254687</v>
      </c>
    </row>
    <row r="119" spans="1:13" ht="14.4" customHeight="1" x14ac:dyDescent="0.3">
      <c r="A119" s="565" t="s">
        <v>448</v>
      </c>
      <c r="B119" s="566" t="s">
        <v>1976</v>
      </c>
      <c r="C119" s="566" t="s">
        <v>1978</v>
      </c>
      <c r="D119" s="566" t="s">
        <v>548</v>
      </c>
      <c r="E119" s="566" t="s">
        <v>1979</v>
      </c>
      <c r="F119" s="569">
        <v>1</v>
      </c>
      <c r="G119" s="569">
        <v>79.009672322328001</v>
      </c>
      <c r="H119" s="582">
        <v>1</v>
      </c>
      <c r="I119" s="569"/>
      <c r="J119" s="569"/>
      <c r="K119" s="582">
        <v>0</v>
      </c>
      <c r="L119" s="569">
        <v>1</v>
      </c>
      <c r="M119" s="570">
        <v>79.009672322328001</v>
      </c>
    </row>
    <row r="120" spans="1:13" ht="14.4" customHeight="1" x14ac:dyDescent="0.3">
      <c r="A120" s="565" t="s">
        <v>448</v>
      </c>
      <c r="B120" s="566" t="s">
        <v>1980</v>
      </c>
      <c r="C120" s="566" t="s">
        <v>1981</v>
      </c>
      <c r="D120" s="566" t="s">
        <v>1545</v>
      </c>
      <c r="E120" s="566" t="s">
        <v>498</v>
      </c>
      <c r="F120" s="569"/>
      <c r="G120" s="569"/>
      <c r="H120" s="582">
        <v>0</v>
      </c>
      <c r="I120" s="569">
        <v>5</v>
      </c>
      <c r="J120" s="569">
        <v>592.73</v>
      </c>
      <c r="K120" s="582">
        <v>1</v>
      </c>
      <c r="L120" s="569">
        <v>5</v>
      </c>
      <c r="M120" s="570">
        <v>592.73</v>
      </c>
    </row>
    <row r="121" spans="1:13" ht="14.4" customHeight="1" x14ac:dyDescent="0.3">
      <c r="A121" s="565" t="s">
        <v>448</v>
      </c>
      <c r="B121" s="566" t="s">
        <v>1980</v>
      </c>
      <c r="C121" s="566" t="s">
        <v>1982</v>
      </c>
      <c r="D121" s="566" t="s">
        <v>500</v>
      </c>
      <c r="E121" s="566" t="s">
        <v>501</v>
      </c>
      <c r="F121" s="569">
        <v>2</v>
      </c>
      <c r="G121" s="569">
        <v>334.16</v>
      </c>
      <c r="H121" s="582">
        <v>1</v>
      </c>
      <c r="I121" s="569"/>
      <c r="J121" s="569"/>
      <c r="K121" s="582">
        <v>0</v>
      </c>
      <c r="L121" s="569">
        <v>2</v>
      </c>
      <c r="M121" s="570">
        <v>334.16</v>
      </c>
    </row>
    <row r="122" spans="1:13" ht="14.4" customHeight="1" x14ac:dyDescent="0.3">
      <c r="A122" s="565" t="s">
        <v>448</v>
      </c>
      <c r="B122" s="566" t="s">
        <v>1983</v>
      </c>
      <c r="C122" s="566" t="s">
        <v>1984</v>
      </c>
      <c r="D122" s="566" t="s">
        <v>1510</v>
      </c>
      <c r="E122" s="566" t="s">
        <v>1511</v>
      </c>
      <c r="F122" s="569"/>
      <c r="G122" s="569"/>
      <c r="H122" s="582">
        <v>0</v>
      </c>
      <c r="I122" s="569">
        <v>1</v>
      </c>
      <c r="J122" s="569">
        <v>437.55</v>
      </c>
      <c r="K122" s="582">
        <v>1</v>
      </c>
      <c r="L122" s="569">
        <v>1</v>
      </c>
      <c r="M122" s="570">
        <v>437.55</v>
      </c>
    </row>
    <row r="123" spans="1:13" ht="14.4" customHeight="1" x14ac:dyDescent="0.3">
      <c r="A123" s="565" t="s">
        <v>448</v>
      </c>
      <c r="B123" s="566" t="s">
        <v>1983</v>
      </c>
      <c r="C123" s="566" t="s">
        <v>1985</v>
      </c>
      <c r="D123" s="566" t="s">
        <v>511</v>
      </c>
      <c r="E123" s="566" t="s">
        <v>512</v>
      </c>
      <c r="F123" s="569">
        <v>0</v>
      </c>
      <c r="G123" s="569">
        <v>0</v>
      </c>
      <c r="H123" s="582"/>
      <c r="I123" s="569"/>
      <c r="J123" s="569"/>
      <c r="K123" s="582"/>
      <c r="L123" s="569">
        <v>0</v>
      </c>
      <c r="M123" s="570">
        <v>0</v>
      </c>
    </row>
    <row r="124" spans="1:13" ht="14.4" customHeight="1" x14ac:dyDescent="0.3">
      <c r="A124" s="565" t="s">
        <v>448</v>
      </c>
      <c r="B124" s="566" t="s">
        <v>1983</v>
      </c>
      <c r="C124" s="566" t="s">
        <v>1986</v>
      </c>
      <c r="D124" s="566" t="s">
        <v>1487</v>
      </c>
      <c r="E124" s="566" t="s">
        <v>512</v>
      </c>
      <c r="F124" s="569"/>
      <c r="G124" s="569"/>
      <c r="H124" s="582">
        <v>0</v>
      </c>
      <c r="I124" s="569">
        <v>22</v>
      </c>
      <c r="J124" s="569">
        <v>2903.8141820211022</v>
      </c>
      <c r="K124" s="582">
        <v>1</v>
      </c>
      <c r="L124" s="569">
        <v>22</v>
      </c>
      <c r="M124" s="570">
        <v>2903.8141820211022</v>
      </c>
    </row>
    <row r="125" spans="1:13" ht="14.4" customHeight="1" x14ac:dyDescent="0.3">
      <c r="A125" s="565" t="s">
        <v>448</v>
      </c>
      <c r="B125" s="566" t="s">
        <v>1983</v>
      </c>
      <c r="C125" s="566" t="s">
        <v>1987</v>
      </c>
      <c r="D125" s="566" t="s">
        <v>1487</v>
      </c>
      <c r="E125" s="566" t="s">
        <v>1988</v>
      </c>
      <c r="F125" s="569"/>
      <c r="G125" s="569"/>
      <c r="H125" s="582">
        <v>0</v>
      </c>
      <c r="I125" s="569">
        <v>1</v>
      </c>
      <c r="J125" s="569">
        <v>302.60000000000002</v>
      </c>
      <c r="K125" s="582">
        <v>1</v>
      </c>
      <c r="L125" s="569">
        <v>1</v>
      </c>
      <c r="M125" s="570">
        <v>302.60000000000002</v>
      </c>
    </row>
    <row r="126" spans="1:13" ht="14.4" customHeight="1" x14ac:dyDescent="0.3">
      <c r="A126" s="565" t="s">
        <v>448</v>
      </c>
      <c r="B126" s="566" t="s">
        <v>1983</v>
      </c>
      <c r="C126" s="566" t="s">
        <v>1989</v>
      </c>
      <c r="D126" s="566" t="s">
        <v>1491</v>
      </c>
      <c r="E126" s="566" t="s">
        <v>498</v>
      </c>
      <c r="F126" s="569"/>
      <c r="G126" s="569"/>
      <c r="H126" s="582">
        <v>0</v>
      </c>
      <c r="I126" s="569">
        <v>23</v>
      </c>
      <c r="J126" s="569">
        <v>4416.3620701168657</v>
      </c>
      <c r="K126" s="582">
        <v>1</v>
      </c>
      <c r="L126" s="569">
        <v>23</v>
      </c>
      <c r="M126" s="570">
        <v>4416.3620701168657</v>
      </c>
    </row>
    <row r="127" spans="1:13" ht="14.4" customHeight="1" x14ac:dyDescent="0.3">
      <c r="A127" s="565" t="s">
        <v>448</v>
      </c>
      <c r="B127" s="566" t="s">
        <v>1983</v>
      </c>
      <c r="C127" s="566" t="s">
        <v>1990</v>
      </c>
      <c r="D127" s="566" t="s">
        <v>1491</v>
      </c>
      <c r="E127" s="566" t="s">
        <v>1526</v>
      </c>
      <c r="F127" s="569"/>
      <c r="G127" s="569"/>
      <c r="H127" s="582">
        <v>0</v>
      </c>
      <c r="I127" s="569">
        <v>3</v>
      </c>
      <c r="J127" s="569">
        <v>1948.6395441876409</v>
      </c>
      <c r="K127" s="582">
        <v>1</v>
      </c>
      <c r="L127" s="569">
        <v>3</v>
      </c>
      <c r="M127" s="570">
        <v>1948.6395441876409</v>
      </c>
    </row>
    <row r="128" spans="1:13" ht="14.4" customHeight="1" x14ac:dyDescent="0.3">
      <c r="A128" s="565" t="s">
        <v>448</v>
      </c>
      <c r="B128" s="566" t="s">
        <v>1983</v>
      </c>
      <c r="C128" s="566" t="s">
        <v>1991</v>
      </c>
      <c r="D128" s="566" t="s">
        <v>1495</v>
      </c>
      <c r="E128" s="566" t="s">
        <v>1992</v>
      </c>
      <c r="F128" s="569"/>
      <c r="G128" s="569"/>
      <c r="H128" s="582">
        <v>0</v>
      </c>
      <c r="I128" s="569">
        <v>5</v>
      </c>
      <c r="J128" s="569">
        <v>1337.8072249780482</v>
      </c>
      <c r="K128" s="582">
        <v>1</v>
      </c>
      <c r="L128" s="569">
        <v>5</v>
      </c>
      <c r="M128" s="570">
        <v>1337.8072249780482</v>
      </c>
    </row>
    <row r="129" spans="1:13" ht="14.4" customHeight="1" x14ac:dyDescent="0.3">
      <c r="A129" s="565" t="s">
        <v>448</v>
      </c>
      <c r="B129" s="566" t="s">
        <v>1983</v>
      </c>
      <c r="C129" s="566" t="s">
        <v>1993</v>
      </c>
      <c r="D129" s="566" t="s">
        <v>1495</v>
      </c>
      <c r="E129" s="566" t="s">
        <v>1994</v>
      </c>
      <c r="F129" s="569"/>
      <c r="G129" s="569"/>
      <c r="H129" s="582">
        <v>0</v>
      </c>
      <c r="I129" s="569">
        <v>3</v>
      </c>
      <c r="J129" s="569">
        <v>2841.6299999999992</v>
      </c>
      <c r="K129" s="582">
        <v>1</v>
      </c>
      <c r="L129" s="569">
        <v>3</v>
      </c>
      <c r="M129" s="570">
        <v>2841.6299999999992</v>
      </c>
    </row>
    <row r="130" spans="1:13" ht="14.4" customHeight="1" x14ac:dyDescent="0.3">
      <c r="A130" s="565" t="s">
        <v>448</v>
      </c>
      <c r="B130" s="566" t="s">
        <v>1995</v>
      </c>
      <c r="C130" s="566" t="s">
        <v>1996</v>
      </c>
      <c r="D130" s="566" t="s">
        <v>1517</v>
      </c>
      <c r="E130" s="566" t="s">
        <v>512</v>
      </c>
      <c r="F130" s="569"/>
      <c r="G130" s="569"/>
      <c r="H130" s="582">
        <v>0</v>
      </c>
      <c r="I130" s="569">
        <v>4</v>
      </c>
      <c r="J130" s="569">
        <v>753.42</v>
      </c>
      <c r="K130" s="582">
        <v>1</v>
      </c>
      <c r="L130" s="569">
        <v>4</v>
      </c>
      <c r="M130" s="570">
        <v>753.42</v>
      </c>
    </row>
    <row r="131" spans="1:13" ht="14.4" customHeight="1" x14ac:dyDescent="0.3">
      <c r="A131" s="565" t="s">
        <v>448</v>
      </c>
      <c r="B131" s="566" t="s">
        <v>1995</v>
      </c>
      <c r="C131" s="566" t="s">
        <v>1997</v>
      </c>
      <c r="D131" s="566" t="s">
        <v>1516</v>
      </c>
      <c r="E131" s="566" t="s">
        <v>498</v>
      </c>
      <c r="F131" s="569"/>
      <c r="G131" s="569"/>
      <c r="H131" s="582">
        <v>0</v>
      </c>
      <c r="I131" s="569">
        <v>5</v>
      </c>
      <c r="J131" s="569">
        <v>1322.737269345173</v>
      </c>
      <c r="K131" s="582">
        <v>1</v>
      </c>
      <c r="L131" s="569">
        <v>5</v>
      </c>
      <c r="M131" s="570">
        <v>1322.737269345173</v>
      </c>
    </row>
    <row r="132" spans="1:13" ht="14.4" customHeight="1" x14ac:dyDescent="0.3">
      <c r="A132" s="565" t="s">
        <v>448</v>
      </c>
      <c r="B132" s="566" t="s">
        <v>1998</v>
      </c>
      <c r="C132" s="566" t="s">
        <v>1999</v>
      </c>
      <c r="D132" s="566" t="s">
        <v>1454</v>
      </c>
      <c r="E132" s="566" t="s">
        <v>2000</v>
      </c>
      <c r="F132" s="569"/>
      <c r="G132" s="569"/>
      <c r="H132" s="582">
        <v>0</v>
      </c>
      <c r="I132" s="569">
        <v>9</v>
      </c>
      <c r="J132" s="569">
        <v>1291.6711028552359</v>
      </c>
      <c r="K132" s="582">
        <v>1</v>
      </c>
      <c r="L132" s="569">
        <v>9</v>
      </c>
      <c r="M132" s="570">
        <v>1291.6711028552359</v>
      </c>
    </row>
    <row r="133" spans="1:13" ht="14.4" customHeight="1" x14ac:dyDescent="0.3">
      <c r="A133" s="565" t="s">
        <v>448</v>
      </c>
      <c r="B133" s="566" t="s">
        <v>2001</v>
      </c>
      <c r="C133" s="566" t="s">
        <v>2002</v>
      </c>
      <c r="D133" s="566" t="s">
        <v>2003</v>
      </c>
      <c r="E133" s="566" t="s">
        <v>565</v>
      </c>
      <c r="F133" s="569"/>
      <c r="G133" s="569"/>
      <c r="H133" s="582">
        <v>0</v>
      </c>
      <c r="I133" s="569">
        <v>3</v>
      </c>
      <c r="J133" s="569">
        <v>581.17826208573899</v>
      </c>
      <c r="K133" s="582">
        <v>1</v>
      </c>
      <c r="L133" s="569">
        <v>3</v>
      </c>
      <c r="M133" s="570">
        <v>581.17826208573899</v>
      </c>
    </row>
    <row r="134" spans="1:13" ht="14.4" customHeight="1" x14ac:dyDescent="0.3">
      <c r="A134" s="565" t="s">
        <v>448</v>
      </c>
      <c r="B134" s="566" t="s">
        <v>2004</v>
      </c>
      <c r="C134" s="566" t="s">
        <v>2005</v>
      </c>
      <c r="D134" s="566" t="s">
        <v>1377</v>
      </c>
      <c r="E134" s="566" t="s">
        <v>2006</v>
      </c>
      <c r="F134" s="569"/>
      <c r="G134" s="569"/>
      <c r="H134" s="582">
        <v>0</v>
      </c>
      <c r="I134" s="569">
        <v>4</v>
      </c>
      <c r="J134" s="569">
        <v>663.04029963294897</v>
      </c>
      <c r="K134" s="582">
        <v>1</v>
      </c>
      <c r="L134" s="569">
        <v>4</v>
      </c>
      <c r="M134" s="570">
        <v>663.04029963294897</v>
      </c>
    </row>
    <row r="135" spans="1:13" ht="14.4" customHeight="1" x14ac:dyDescent="0.3">
      <c r="A135" s="565" t="s">
        <v>448</v>
      </c>
      <c r="B135" s="566" t="s">
        <v>2007</v>
      </c>
      <c r="C135" s="566" t="s">
        <v>2008</v>
      </c>
      <c r="D135" s="566" t="s">
        <v>1422</v>
      </c>
      <c r="E135" s="566" t="s">
        <v>530</v>
      </c>
      <c r="F135" s="569"/>
      <c r="G135" s="569"/>
      <c r="H135" s="582">
        <v>0</v>
      </c>
      <c r="I135" s="569">
        <v>4</v>
      </c>
      <c r="J135" s="569">
        <v>195.96020996844479</v>
      </c>
      <c r="K135" s="582">
        <v>1</v>
      </c>
      <c r="L135" s="569">
        <v>4</v>
      </c>
      <c r="M135" s="570">
        <v>195.96020996844479</v>
      </c>
    </row>
    <row r="136" spans="1:13" ht="14.4" customHeight="1" x14ac:dyDescent="0.3">
      <c r="A136" s="565" t="s">
        <v>448</v>
      </c>
      <c r="B136" s="566" t="s">
        <v>2007</v>
      </c>
      <c r="C136" s="566" t="s">
        <v>2009</v>
      </c>
      <c r="D136" s="566" t="s">
        <v>1424</v>
      </c>
      <c r="E136" s="566" t="s">
        <v>2010</v>
      </c>
      <c r="F136" s="569"/>
      <c r="G136" s="569"/>
      <c r="H136" s="582">
        <v>0</v>
      </c>
      <c r="I136" s="569">
        <v>1</v>
      </c>
      <c r="J136" s="569">
        <v>309.72999439310001</v>
      </c>
      <c r="K136" s="582">
        <v>1</v>
      </c>
      <c r="L136" s="569">
        <v>1</v>
      </c>
      <c r="M136" s="570">
        <v>309.72999439310001</v>
      </c>
    </row>
    <row r="137" spans="1:13" ht="14.4" customHeight="1" x14ac:dyDescent="0.3">
      <c r="A137" s="565" t="s">
        <v>448</v>
      </c>
      <c r="B137" s="566" t="s">
        <v>2011</v>
      </c>
      <c r="C137" s="566" t="s">
        <v>2012</v>
      </c>
      <c r="D137" s="566" t="s">
        <v>931</v>
      </c>
      <c r="E137" s="566" t="s">
        <v>932</v>
      </c>
      <c r="F137" s="569">
        <v>1</v>
      </c>
      <c r="G137" s="569">
        <v>76.959999999999994</v>
      </c>
      <c r="H137" s="582">
        <v>1</v>
      </c>
      <c r="I137" s="569"/>
      <c r="J137" s="569"/>
      <c r="K137" s="582">
        <v>0</v>
      </c>
      <c r="L137" s="569">
        <v>1</v>
      </c>
      <c r="M137" s="570">
        <v>76.959999999999994</v>
      </c>
    </row>
    <row r="138" spans="1:13" ht="14.4" customHeight="1" x14ac:dyDescent="0.3">
      <c r="A138" s="565" t="s">
        <v>448</v>
      </c>
      <c r="B138" s="566" t="s">
        <v>2011</v>
      </c>
      <c r="C138" s="566" t="s">
        <v>2013</v>
      </c>
      <c r="D138" s="566" t="s">
        <v>1404</v>
      </c>
      <c r="E138" s="566" t="s">
        <v>2014</v>
      </c>
      <c r="F138" s="569"/>
      <c r="G138" s="569"/>
      <c r="H138" s="582">
        <v>0</v>
      </c>
      <c r="I138" s="569">
        <v>1</v>
      </c>
      <c r="J138" s="569">
        <v>64.86</v>
      </c>
      <c r="K138" s="582">
        <v>1</v>
      </c>
      <c r="L138" s="569">
        <v>1</v>
      </c>
      <c r="M138" s="570">
        <v>64.86</v>
      </c>
    </row>
    <row r="139" spans="1:13" ht="14.4" customHeight="1" x14ac:dyDescent="0.3">
      <c r="A139" s="565" t="s">
        <v>448</v>
      </c>
      <c r="B139" s="566" t="s">
        <v>2011</v>
      </c>
      <c r="C139" s="566" t="s">
        <v>2015</v>
      </c>
      <c r="D139" s="566" t="s">
        <v>1406</v>
      </c>
      <c r="E139" s="566" t="s">
        <v>1407</v>
      </c>
      <c r="F139" s="569"/>
      <c r="G139" s="569"/>
      <c r="H139" s="582">
        <v>0</v>
      </c>
      <c r="I139" s="569">
        <v>2</v>
      </c>
      <c r="J139" s="569">
        <v>161.34</v>
      </c>
      <c r="K139" s="582">
        <v>1</v>
      </c>
      <c r="L139" s="569">
        <v>2</v>
      </c>
      <c r="M139" s="570">
        <v>161.34</v>
      </c>
    </row>
    <row r="140" spans="1:13" ht="14.4" customHeight="1" x14ac:dyDescent="0.3">
      <c r="A140" s="565" t="s">
        <v>448</v>
      </c>
      <c r="B140" s="566" t="s">
        <v>2011</v>
      </c>
      <c r="C140" s="566" t="s">
        <v>2016</v>
      </c>
      <c r="D140" s="566" t="s">
        <v>2017</v>
      </c>
      <c r="E140" s="566" t="s">
        <v>2018</v>
      </c>
      <c r="F140" s="569">
        <v>4</v>
      </c>
      <c r="G140" s="569">
        <v>313.66992765103021</v>
      </c>
      <c r="H140" s="582">
        <v>1</v>
      </c>
      <c r="I140" s="569"/>
      <c r="J140" s="569"/>
      <c r="K140" s="582">
        <v>0</v>
      </c>
      <c r="L140" s="569">
        <v>4</v>
      </c>
      <c r="M140" s="570">
        <v>313.66992765103021</v>
      </c>
    </row>
    <row r="141" spans="1:13" ht="14.4" customHeight="1" x14ac:dyDescent="0.3">
      <c r="A141" s="565" t="s">
        <v>448</v>
      </c>
      <c r="B141" s="566" t="s">
        <v>2011</v>
      </c>
      <c r="C141" s="566" t="s">
        <v>2019</v>
      </c>
      <c r="D141" s="566" t="s">
        <v>2020</v>
      </c>
      <c r="E141" s="566" t="s">
        <v>2021</v>
      </c>
      <c r="F141" s="569">
        <v>3</v>
      </c>
      <c r="G141" s="569">
        <v>320.81</v>
      </c>
      <c r="H141" s="582">
        <v>1</v>
      </c>
      <c r="I141" s="569"/>
      <c r="J141" s="569"/>
      <c r="K141" s="582">
        <v>0</v>
      </c>
      <c r="L141" s="569">
        <v>3</v>
      </c>
      <c r="M141" s="570">
        <v>320.81</v>
      </c>
    </row>
    <row r="142" spans="1:13" ht="14.4" customHeight="1" x14ac:dyDescent="0.3">
      <c r="A142" s="565" t="s">
        <v>448</v>
      </c>
      <c r="B142" s="566" t="s">
        <v>2011</v>
      </c>
      <c r="C142" s="566" t="s">
        <v>2022</v>
      </c>
      <c r="D142" s="566" t="s">
        <v>1437</v>
      </c>
      <c r="E142" s="566" t="s">
        <v>2023</v>
      </c>
      <c r="F142" s="569"/>
      <c r="G142" s="569"/>
      <c r="H142" s="582">
        <v>0</v>
      </c>
      <c r="I142" s="569">
        <v>1</v>
      </c>
      <c r="J142" s="569">
        <v>49.8</v>
      </c>
      <c r="K142" s="582">
        <v>1</v>
      </c>
      <c r="L142" s="569">
        <v>1</v>
      </c>
      <c r="M142" s="570">
        <v>49.8</v>
      </c>
    </row>
    <row r="143" spans="1:13" ht="14.4" customHeight="1" x14ac:dyDescent="0.3">
      <c r="A143" s="565" t="s">
        <v>448</v>
      </c>
      <c r="B143" s="566" t="s">
        <v>2011</v>
      </c>
      <c r="C143" s="566" t="s">
        <v>2024</v>
      </c>
      <c r="D143" s="566" t="s">
        <v>1438</v>
      </c>
      <c r="E143" s="566" t="s">
        <v>2025</v>
      </c>
      <c r="F143" s="569"/>
      <c r="G143" s="569"/>
      <c r="H143" s="582">
        <v>0</v>
      </c>
      <c r="I143" s="569">
        <v>2</v>
      </c>
      <c r="J143" s="569">
        <v>124.0993834016366</v>
      </c>
      <c r="K143" s="582">
        <v>1</v>
      </c>
      <c r="L143" s="569">
        <v>2</v>
      </c>
      <c r="M143" s="570">
        <v>124.0993834016366</v>
      </c>
    </row>
    <row r="144" spans="1:13" ht="14.4" customHeight="1" x14ac:dyDescent="0.3">
      <c r="A144" s="565" t="s">
        <v>448</v>
      </c>
      <c r="B144" s="566" t="s">
        <v>2011</v>
      </c>
      <c r="C144" s="566" t="s">
        <v>2026</v>
      </c>
      <c r="D144" s="566" t="s">
        <v>2027</v>
      </c>
      <c r="E144" s="566" t="s">
        <v>2028</v>
      </c>
      <c r="F144" s="569">
        <v>6</v>
      </c>
      <c r="G144" s="569">
        <v>405.33003332140947</v>
      </c>
      <c r="H144" s="582">
        <v>1</v>
      </c>
      <c r="I144" s="569"/>
      <c r="J144" s="569"/>
      <c r="K144" s="582">
        <v>0</v>
      </c>
      <c r="L144" s="569">
        <v>6</v>
      </c>
      <c r="M144" s="570">
        <v>405.33003332140947</v>
      </c>
    </row>
    <row r="145" spans="1:13" ht="14.4" customHeight="1" x14ac:dyDescent="0.3">
      <c r="A145" s="565" t="s">
        <v>448</v>
      </c>
      <c r="B145" s="566" t="s">
        <v>2011</v>
      </c>
      <c r="C145" s="566" t="s">
        <v>2029</v>
      </c>
      <c r="D145" s="566" t="s">
        <v>2030</v>
      </c>
      <c r="E145" s="566" t="s">
        <v>2031</v>
      </c>
      <c r="F145" s="569">
        <v>4</v>
      </c>
      <c r="G145" s="569">
        <v>378.17999999999995</v>
      </c>
      <c r="H145" s="582">
        <v>1</v>
      </c>
      <c r="I145" s="569"/>
      <c r="J145" s="569"/>
      <c r="K145" s="582">
        <v>0</v>
      </c>
      <c r="L145" s="569">
        <v>4</v>
      </c>
      <c r="M145" s="570">
        <v>378.17999999999995</v>
      </c>
    </row>
    <row r="146" spans="1:13" ht="14.4" customHeight="1" x14ac:dyDescent="0.3">
      <c r="A146" s="565" t="s">
        <v>448</v>
      </c>
      <c r="B146" s="566" t="s">
        <v>2032</v>
      </c>
      <c r="C146" s="566" t="s">
        <v>2033</v>
      </c>
      <c r="D146" s="566" t="s">
        <v>2034</v>
      </c>
      <c r="E146" s="566" t="s">
        <v>2035</v>
      </c>
      <c r="F146" s="569">
        <v>2</v>
      </c>
      <c r="G146" s="569">
        <v>61.82</v>
      </c>
      <c r="H146" s="582">
        <v>1</v>
      </c>
      <c r="I146" s="569"/>
      <c r="J146" s="569"/>
      <c r="K146" s="582">
        <v>0</v>
      </c>
      <c r="L146" s="569">
        <v>2</v>
      </c>
      <c r="M146" s="570">
        <v>61.82</v>
      </c>
    </row>
    <row r="147" spans="1:13" ht="14.4" customHeight="1" x14ac:dyDescent="0.3">
      <c r="A147" s="565" t="s">
        <v>448</v>
      </c>
      <c r="B147" s="566" t="s">
        <v>2036</v>
      </c>
      <c r="C147" s="566" t="s">
        <v>2037</v>
      </c>
      <c r="D147" s="566" t="s">
        <v>1616</v>
      </c>
      <c r="E147" s="566" t="s">
        <v>1617</v>
      </c>
      <c r="F147" s="569"/>
      <c r="G147" s="569"/>
      <c r="H147" s="582">
        <v>0</v>
      </c>
      <c r="I147" s="569">
        <v>2.5</v>
      </c>
      <c r="J147" s="569">
        <v>31481.224999999999</v>
      </c>
      <c r="K147" s="582">
        <v>1</v>
      </c>
      <c r="L147" s="569">
        <v>2.5</v>
      </c>
      <c r="M147" s="570">
        <v>31481.224999999999</v>
      </c>
    </row>
    <row r="148" spans="1:13" ht="14.4" customHeight="1" x14ac:dyDescent="0.3">
      <c r="A148" s="565" t="s">
        <v>448</v>
      </c>
      <c r="B148" s="566" t="s">
        <v>2038</v>
      </c>
      <c r="C148" s="566" t="s">
        <v>2039</v>
      </c>
      <c r="D148" s="566" t="s">
        <v>1583</v>
      </c>
      <c r="E148" s="566" t="s">
        <v>1611</v>
      </c>
      <c r="F148" s="569"/>
      <c r="G148" s="569"/>
      <c r="H148" s="582">
        <v>0</v>
      </c>
      <c r="I148" s="569">
        <v>15</v>
      </c>
      <c r="J148" s="569">
        <v>687.76131347637158</v>
      </c>
      <c r="K148" s="582">
        <v>1</v>
      </c>
      <c r="L148" s="569">
        <v>15</v>
      </c>
      <c r="M148" s="570">
        <v>687.76131347637158</v>
      </c>
    </row>
    <row r="149" spans="1:13" ht="14.4" customHeight="1" x14ac:dyDescent="0.3">
      <c r="A149" s="565" t="s">
        <v>448</v>
      </c>
      <c r="B149" s="566" t="s">
        <v>2040</v>
      </c>
      <c r="C149" s="566" t="s">
        <v>2041</v>
      </c>
      <c r="D149" s="566" t="s">
        <v>2042</v>
      </c>
      <c r="E149" s="566" t="s">
        <v>2043</v>
      </c>
      <c r="F149" s="569">
        <v>3</v>
      </c>
      <c r="G149" s="569">
        <v>898.575769982976</v>
      </c>
      <c r="H149" s="582">
        <v>1</v>
      </c>
      <c r="I149" s="569"/>
      <c r="J149" s="569"/>
      <c r="K149" s="582">
        <v>0</v>
      </c>
      <c r="L149" s="569">
        <v>3</v>
      </c>
      <c r="M149" s="570">
        <v>898.575769982976</v>
      </c>
    </row>
    <row r="150" spans="1:13" ht="14.4" customHeight="1" x14ac:dyDescent="0.3">
      <c r="A150" s="565" t="s">
        <v>448</v>
      </c>
      <c r="B150" s="566" t="s">
        <v>2040</v>
      </c>
      <c r="C150" s="566" t="s">
        <v>2044</v>
      </c>
      <c r="D150" s="566" t="s">
        <v>2045</v>
      </c>
      <c r="E150" s="566" t="s">
        <v>2043</v>
      </c>
      <c r="F150" s="569"/>
      <c r="G150" s="569"/>
      <c r="H150" s="582">
        <v>0</v>
      </c>
      <c r="I150" s="569">
        <v>92</v>
      </c>
      <c r="J150" s="569">
        <v>24512.839107722761</v>
      </c>
      <c r="K150" s="582">
        <v>1</v>
      </c>
      <c r="L150" s="569">
        <v>92</v>
      </c>
      <c r="M150" s="570">
        <v>24512.839107722761</v>
      </c>
    </row>
    <row r="151" spans="1:13" ht="14.4" customHeight="1" x14ac:dyDescent="0.3">
      <c r="A151" s="565" t="s">
        <v>448</v>
      </c>
      <c r="B151" s="566" t="s">
        <v>2040</v>
      </c>
      <c r="C151" s="566" t="s">
        <v>2046</v>
      </c>
      <c r="D151" s="566" t="s">
        <v>2047</v>
      </c>
      <c r="E151" s="566" t="s">
        <v>2048</v>
      </c>
      <c r="F151" s="569"/>
      <c r="G151" s="569"/>
      <c r="H151" s="582">
        <v>0</v>
      </c>
      <c r="I151" s="569">
        <v>117.2</v>
      </c>
      <c r="J151" s="569">
        <v>26418.687760738503</v>
      </c>
      <c r="K151" s="582">
        <v>1</v>
      </c>
      <c r="L151" s="569">
        <v>117.2</v>
      </c>
      <c r="M151" s="570">
        <v>26418.687760738503</v>
      </c>
    </row>
    <row r="152" spans="1:13" ht="14.4" customHeight="1" x14ac:dyDescent="0.3">
      <c r="A152" s="565" t="s">
        <v>448</v>
      </c>
      <c r="B152" s="566" t="s">
        <v>2040</v>
      </c>
      <c r="C152" s="566" t="s">
        <v>2049</v>
      </c>
      <c r="D152" s="566" t="s">
        <v>2050</v>
      </c>
      <c r="E152" s="566" t="s">
        <v>2051</v>
      </c>
      <c r="F152" s="569"/>
      <c r="G152" s="569"/>
      <c r="H152" s="582">
        <v>0</v>
      </c>
      <c r="I152" s="569">
        <v>20</v>
      </c>
      <c r="J152" s="569">
        <v>5609.1985331372507</v>
      </c>
      <c r="K152" s="582">
        <v>1</v>
      </c>
      <c r="L152" s="569">
        <v>20</v>
      </c>
      <c r="M152" s="570">
        <v>5609.1985331372507</v>
      </c>
    </row>
    <row r="153" spans="1:13" ht="14.4" customHeight="1" x14ac:dyDescent="0.3">
      <c r="A153" s="565" t="s">
        <v>448</v>
      </c>
      <c r="B153" s="566" t="s">
        <v>2052</v>
      </c>
      <c r="C153" s="566" t="s">
        <v>2053</v>
      </c>
      <c r="D153" s="566" t="s">
        <v>2054</v>
      </c>
      <c r="E153" s="566" t="s">
        <v>2055</v>
      </c>
      <c r="F153" s="569"/>
      <c r="G153" s="569"/>
      <c r="H153" s="582">
        <v>0</v>
      </c>
      <c r="I153" s="569">
        <v>5.3333333333333401</v>
      </c>
      <c r="J153" s="569">
        <v>20097.395895854857</v>
      </c>
      <c r="K153" s="582">
        <v>1</v>
      </c>
      <c r="L153" s="569">
        <v>5.3333333333333401</v>
      </c>
      <c r="M153" s="570">
        <v>20097.395895854857</v>
      </c>
    </row>
    <row r="154" spans="1:13" ht="14.4" customHeight="1" x14ac:dyDescent="0.3">
      <c r="A154" s="565" t="s">
        <v>448</v>
      </c>
      <c r="B154" s="566" t="s">
        <v>2056</v>
      </c>
      <c r="C154" s="566" t="s">
        <v>2057</v>
      </c>
      <c r="D154" s="566" t="s">
        <v>2058</v>
      </c>
      <c r="E154" s="566" t="s">
        <v>2059</v>
      </c>
      <c r="F154" s="569">
        <v>3</v>
      </c>
      <c r="G154" s="569">
        <v>401.66999999999996</v>
      </c>
      <c r="H154" s="582">
        <v>1</v>
      </c>
      <c r="I154" s="569"/>
      <c r="J154" s="569"/>
      <c r="K154" s="582">
        <v>0</v>
      </c>
      <c r="L154" s="569">
        <v>3</v>
      </c>
      <c r="M154" s="570">
        <v>401.66999999999996</v>
      </c>
    </row>
    <row r="155" spans="1:13" ht="14.4" customHeight="1" x14ac:dyDescent="0.3">
      <c r="A155" s="565" t="s">
        <v>448</v>
      </c>
      <c r="B155" s="566" t="s">
        <v>2056</v>
      </c>
      <c r="C155" s="566" t="s">
        <v>2060</v>
      </c>
      <c r="D155" s="566" t="s">
        <v>1622</v>
      </c>
      <c r="E155" s="566" t="s">
        <v>2061</v>
      </c>
      <c r="F155" s="569"/>
      <c r="G155" s="569"/>
      <c r="H155" s="582">
        <v>0</v>
      </c>
      <c r="I155" s="569">
        <v>7</v>
      </c>
      <c r="J155" s="569">
        <v>907.82999999999993</v>
      </c>
      <c r="K155" s="582">
        <v>1</v>
      </c>
      <c r="L155" s="569">
        <v>7</v>
      </c>
      <c r="M155" s="570">
        <v>907.82999999999993</v>
      </c>
    </row>
    <row r="156" spans="1:13" ht="14.4" customHeight="1" x14ac:dyDescent="0.3">
      <c r="A156" s="565" t="s">
        <v>448</v>
      </c>
      <c r="B156" s="566" t="s">
        <v>2056</v>
      </c>
      <c r="C156" s="566" t="s">
        <v>2062</v>
      </c>
      <c r="D156" s="566" t="s">
        <v>1623</v>
      </c>
      <c r="E156" s="566" t="s">
        <v>2059</v>
      </c>
      <c r="F156" s="569"/>
      <c r="G156" s="569"/>
      <c r="H156" s="582">
        <v>0</v>
      </c>
      <c r="I156" s="569">
        <v>48</v>
      </c>
      <c r="J156" s="569">
        <v>8931.1693039339916</v>
      </c>
      <c r="K156" s="582">
        <v>1</v>
      </c>
      <c r="L156" s="569">
        <v>48</v>
      </c>
      <c r="M156" s="570">
        <v>8931.1693039339916</v>
      </c>
    </row>
    <row r="157" spans="1:13" ht="14.4" customHeight="1" x14ac:dyDescent="0.3">
      <c r="A157" s="565" t="s">
        <v>448</v>
      </c>
      <c r="B157" s="566" t="s">
        <v>2056</v>
      </c>
      <c r="C157" s="566" t="s">
        <v>2063</v>
      </c>
      <c r="D157" s="566" t="s">
        <v>2064</v>
      </c>
      <c r="E157" s="566" t="s">
        <v>1611</v>
      </c>
      <c r="F157" s="569"/>
      <c r="G157" s="569"/>
      <c r="H157" s="582">
        <v>0</v>
      </c>
      <c r="I157" s="569">
        <v>70</v>
      </c>
      <c r="J157" s="569">
        <v>5263.2091085184702</v>
      </c>
      <c r="K157" s="582">
        <v>1</v>
      </c>
      <c r="L157" s="569">
        <v>70</v>
      </c>
      <c r="M157" s="570">
        <v>5263.2091085184702</v>
      </c>
    </row>
    <row r="158" spans="1:13" ht="14.4" customHeight="1" x14ac:dyDescent="0.3">
      <c r="A158" s="565" t="s">
        <v>448</v>
      </c>
      <c r="B158" s="566" t="s">
        <v>2065</v>
      </c>
      <c r="C158" s="566" t="s">
        <v>2066</v>
      </c>
      <c r="D158" s="566" t="s">
        <v>883</v>
      </c>
      <c r="E158" s="566" t="s">
        <v>884</v>
      </c>
      <c r="F158" s="569"/>
      <c r="G158" s="569"/>
      <c r="H158" s="582">
        <v>0</v>
      </c>
      <c r="I158" s="569">
        <v>7.1</v>
      </c>
      <c r="J158" s="569">
        <v>4292.8249151896616</v>
      </c>
      <c r="K158" s="582">
        <v>1</v>
      </c>
      <c r="L158" s="569">
        <v>7.1</v>
      </c>
      <c r="M158" s="570">
        <v>4292.8249151896616</v>
      </c>
    </row>
    <row r="159" spans="1:13" ht="14.4" customHeight="1" x14ac:dyDescent="0.3">
      <c r="A159" s="565" t="s">
        <v>448</v>
      </c>
      <c r="B159" s="566" t="s">
        <v>2067</v>
      </c>
      <c r="C159" s="566" t="s">
        <v>2068</v>
      </c>
      <c r="D159" s="566" t="s">
        <v>1612</v>
      </c>
      <c r="E159" s="566" t="s">
        <v>2069</v>
      </c>
      <c r="F159" s="569"/>
      <c r="G159" s="569"/>
      <c r="H159" s="582">
        <v>0</v>
      </c>
      <c r="I159" s="569">
        <v>31</v>
      </c>
      <c r="J159" s="569">
        <v>4775.5584855277302</v>
      </c>
      <c r="K159" s="582">
        <v>1</v>
      </c>
      <c r="L159" s="569">
        <v>31</v>
      </c>
      <c r="M159" s="570">
        <v>4775.5584855277302</v>
      </c>
    </row>
    <row r="160" spans="1:13" ht="14.4" customHeight="1" x14ac:dyDescent="0.3">
      <c r="A160" s="565" t="s">
        <v>448</v>
      </c>
      <c r="B160" s="566" t="s">
        <v>2070</v>
      </c>
      <c r="C160" s="566" t="s">
        <v>2071</v>
      </c>
      <c r="D160" s="566" t="s">
        <v>2072</v>
      </c>
      <c r="E160" s="566" t="s">
        <v>2073</v>
      </c>
      <c r="F160" s="569"/>
      <c r="G160" s="569"/>
      <c r="H160" s="582">
        <v>0</v>
      </c>
      <c r="I160" s="569">
        <v>17.5</v>
      </c>
      <c r="J160" s="569">
        <v>74386.030203515678</v>
      </c>
      <c r="K160" s="582">
        <v>1</v>
      </c>
      <c r="L160" s="569">
        <v>17.5</v>
      </c>
      <c r="M160" s="570">
        <v>74386.030203515678</v>
      </c>
    </row>
    <row r="161" spans="1:13" ht="14.4" customHeight="1" x14ac:dyDescent="0.3">
      <c r="A161" s="565" t="s">
        <v>448</v>
      </c>
      <c r="B161" s="566" t="s">
        <v>2074</v>
      </c>
      <c r="C161" s="566" t="s">
        <v>2075</v>
      </c>
      <c r="D161" s="566" t="s">
        <v>1402</v>
      </c>
      <c r="E161" s="566" t="s">
        <v>1403</v>
      </c>
      <c r="F161" s="569"/>
      <c r="G161" s="569"/>
      <c r="H161" s="582">
        <v>0</v>
      </c>
      <c r="I161" s="569">
        <v>12.8</v>
      </c>
      <c r="J161" s="569">
        <v>27627.672767007225</v>
      </c>
      <c r="K161" s="582">
        <v>1</v>
      </c>
      <c r="L161" s="569">
        <v>12.8</v>
      </c>
      <c r="M161" s="570">
        <v>27627.672767007225</v>
      </c>
    </row>
    <row r="162" spans="1:13" ht="14.4" customHeight="1" x14ac:dyDescent="0.3">
      <c r="A162" s="565" t="s">
        <v>448</v>
      </c>
      <c r="B162" s="566" t="s">
        <v>2076</v>
      </c>
      <c r="C162" s="566" t="s">
        <v>2077</v>
      </c>
      <c r="D162" s="566" t="s">
        <v>1618</v>
      </c>
      <c r="E162" s="566" t="s">
        <v>2078</v>
      </c>
      <c r="F162" s="569"/>
      <c r="G162" s="569"/>
      <c r="H162" s="582">
        <v>0</v>
      </c>
      <c r="I162" s="569">
        <v>3</v>
      </c>
      <c r="J162" s="569">
        <v>952.98004587456796</v>
      </c>
      <c r="K162" s="582">
        <v>1</v>
      </c>
      <c r="L162" s="569">
        <v>3</v>
      </c>
      <c r="M162" s="570">
        <v>952.98004587456796</v>
      </c>
    </row>
    <row r="163" spans="1:13" ht="14.4" customHeight="1" x14ac:dyDescent="0.3">
      <c r="A163" s="565" t="s">
        <v>448</v>
      </c>
      <c r="B163" s="566" t="s">
        <v>2076</v>
      </c>
      <c r="C163" s="566" t="s">
        <v>2079</v>
      </c>
      <c r="D163" s="566" t="s">
        <v>1626</v>
      </c>
      <c r="E163" s="566" t="s">
        <v>2080</v>
      </c>
      <c r="F163" s="569"/>
      <c r="G163" s="569"/>
      <c r="H163" s="582">
        <v>0</v>
      </c>
      <c r="I163" s="569">
        <v>38</v>
      </c>
      <c r="J163" s="569">
        <v>11903.974918221929</v>
      </c>
      <c r="K163" s="582">
        <v>1</v>
      </c>
      <c r="L163" s="569">
        <v>38</v>
      </c>
      <c r="M163" s="570">
        <v>11903.974918221929</v>
      </c>
    </row>
    <row r="164" spans="1:13" ht="14.4" customHeight="1" x14ac:dyDescent="0.3">
      <c r="A164" s="565" t="s">
        <v>448</v>
      </c>
      <c r="B164" s="566" t="s">
        <v>2076</v>
      </c>
      <c r="C164" s="566" t="s">
        <v>2081</v>
      </c>
      <c r="D164" s="566" t="s">
        <v>1632</v>
      </c>
      <c r="E164" s="566" t="s">
        <v>2082</v>
      </c>
      <c r="F164" s="569"/>
      <c r="G164" s="569"/>
      <c r="H164" s="582">
        <v>0</v>
      </c>
      <c r="I164" s="569">
        <v>62</v>
      </c>
      <c r="J164" s="569">
        <v>16702.03537626785</v>
      </c>
      <c r="K164" s="582">
        <v>1</v>
      </c>
      <c r="L164" s="569">
        <v>62</v>
      </c>
      <c r="M164" s="570">
        <v>16702.03537626785</v>
      </c>
    </row>
    <row r="165" spans="1:13" ht="14.4" customHeight="1" x14ac:dyDescent="0.3">
      <c r="A165" s="565" t="s">
        <v>448</v>
      </c>
      <c r="B165" s="566" t="s">
        <v>2083</v>
      </c>
      <c r="C165" s="566" t="s">
        <v>2084</v>
      </c>
      <c r="D165" s="566" t="s">
        <v>1620</v>
      </c>
      <c r="E165" s="566" t="s">
        <v>1621</v>
      </c>
      <c r="F165" s="569"/>
      <c r="G165" s="569"/>
      <c r="H165" s="582">
        <v>0</v>
      </c>
      <c r="I165" s="569">
        <v>2</v>
      </c>
      <c r="J165" s="569">
        <v>336.09901123556801</v>
      </c>
      <c r="K165" s="582">
        <v>1</v>
      </c>
      <c r="L165" s="569">
        <v>2</v>
      </c>
      <c r="M165" s="570">
        <v>336.09901123556801</v>
      </c>
    </row>
    <row r="166" spans="1:13" ht="14.4" customHeight="1" x14ac:dyDescent="0.3">
      <c r="A166" s="565" t="s">
        <v>448</v>
      </c>
      <c r="B166" s="566" t="s">
        <v>2085</v>
      </c>
      <c r="C166" s="566" t="s">
        <v>2086</v>
      </c>
      <c r="D166" s="566" t="s">
        <v>1645</v>
      </c>
      <c r="E166" s="566" t="s">
        <v>1646</v>
      </c>
      <c r="F166" s="569"/>
      <c r="G166" s="569"/>
      <c r="H166" s="582">
        <v>0</v>
      </c>
      <c r="I166" s="569">
        <v>2</v>
      </c>
      <c r="J166" s="569">
        <v>208.84</v>
      </c>
      <c r="K166" s="582">
        <v>1</v>
      </c>
      <c r="L166" s="569">
        <v>2</v>
      </c>
      <c r="M166" s="570">
        <v>208.84</v>
      </c>
    </row>
    <row r="167" spans="1:13" ht="14.4" customHeight="1" x14ac:dyDescent="0.3">
      <c r="A167" s="565" t="s">
        <v>448</v>
      </c>
      <c r="B167" s="566" t="s">
        <v>2085</v>
      </c>
      <c r="C167" s="566" t="s">
        <v>2087</v>
      </c>
      <c r="D167" s="566" t="s">
        <v>1647</v>
      </c>
      <c r="E167" s="566" t="s">
        <v>2088</v>
      </c>
      <c r="F167" s="569"/>
      <c r="G167" s="569"/>
      <c r="H167" s="582">
        <v>0</v>
      </c>
      <c r="I167" s="569">
        <v>6</v>
      </c>
      <c r="J167" s="569">
        <v>445.34000000000003</v>
      </c>
      <c r="K167" s="582">
        <v>1</v>
      </c>
      <c r="L167" s="569">
        <v>6</v>
      </c>
      <c r="M167" s="570">
        <v>445.34000000000003</v>
      </c>
    </row>
    <row r="168" spans="1:13" ht="14.4" customHeight="1" x14ac:dyDescent="0.3">
      <c r="A168" s="565" t="s">
        <v>448</v>
      </c>
      <c r="B168" s="566" t="s">
        <v>2089</v>
      </c>
      <c r="C168" s="566" t="s">
        <v>2090</v>
      </c>
      <c r="D168" s="566" t="s">
        <v>1630</v>
      </c>
      <c r="E168" s="566" t="s">
        <v>2091</v>
      </c>
      <c r="F168" s="569"/>
      <c r="G168" s="569"/>
      <c r="H168" s="582">
        <v>0</v>
      </c>
      <c r="I168" s="569">
        <v>14</v>
      </c>
      <c r="J168" s="569">
        <v>777.69958383153255</v>
      </c>
      <c r="K168" s="582">
        <v>1</v>
      </c>
      <c r="L168" s="569">
        <v>14</v>
      </c>
      <c r="M168" s="570">
        <v>777.69958383153255</v>
      </c>
    </row>
    <row r="169" spans="1:13" ht="14.4" customHeight="1" x14ac:dyDescent="0.3">
      <c r="A169" s="565" t="s">
        <v>448</v>
      </c>
      <c r="B169" s="566" t="s">
        <v>2089</v>
      </c>
      <c r="C169" s="566" t="s">
        <v>2092</v>
      </c>
      <c r="D169" s="566" t="s">
        <v>1634</v>
      </c>
      <c r="E169" s="566" t="s">
        <v>2093</v>
      </c>
      <c r="F169" s="569"/>
      <c r="G169" s="569"/>
      <c r="H169" s="582">
        <v>0</v>
      </c>
      <c r="I169" s="569">
        <v>27</v>
      </c>
      <c r="J169" s="569">
        <v>1469.6067934437233</v>
      </c>
      <c r="K169" s="582">
        <v>1</v>
      </c>
      <c r="L169" s="569">
        <v>27</v>
      </c>
      <c r="M169" s="570">
        <v>1469.6067934437233</v>
      </c>
    </row>
    <row r="170" spans="1:13" ht="14.4" customHeight="1" x14ac:dyDescent="0.3">
      <c r="A170" s="565" t="s">
        <v>448</v>
      </c>
      <c r="B170" s="566" t="s">
        <v>2094</v>
      </c>
      <c r="C170" s="566" t="s">
        <v>2095</v>
      </c>
      <c r="D170" s="566" t="s">
        <v>1625</v>
      </c>
      <c r="E170" s="566" t="s">
        <v>2059</v>
      </c>
      <c r="F170" s="569"/>
      <c r="G170" s="569"/>
      <c r="H170" s="582">
        <v>0</v>
      </c>
      <c r="I170" s="569">
        <v>24</v>
      </c>
      <c r="J170" s="569">
        <v>1376.8796962861893</v>
      </c>
      <c r="K170" s="582">
        <v>1</v>
      </c>
      <c r="L170" s="569">
        <v>24</v>
      </c>
      <c r="M170" s="570">
        <v>1376.8796962861893</v>
      </c>
    </row>
    <row r="171" spans="1:13" ht="14.4" customHeight="1" x14ac:dyDescent="0.3">
      <c r="A171" s="565" t="s">
        <v>448</v>
      </c>
      <c r="B171" s="566" t="s">
        <v>2094</v>
      </c>
      <c r="C171" s="566" t="s">
        <v>2096</v>
      </c>
      <c r="D171" s="566" t="s">
        <v>2097</v>
      </c>
      <c r="E171" s="566" t="s">
        <v>2093</v>
      </c>
      <c r="F171" s="569"/>
      <c r="G171" s="569"/>
      <c r="H171" s="582">
        <v>0</v>
      </c>
      <c r="I171" s="569">
        <v>136</v>
      </c>
      <c r="J171" s="569">
        <v>13104.943421343687</v>
      </c>
      <c r="K171" s="582">
        <v>1</v>
      </c>
      <c r="L171" s="569">
        <v>136</v>
      </c>
      <c r="M171" s="570">
        <v>13104.943421343687</v>
      </c>
    </row>
    <row r="172" spans="1:13" ht="14.4" customHeight="1" x14ac:dyDescent="0.3">
      <c r="A172" s="565" t="s">
        <v>448</v>
      </c>
      <c r="B172" s="566" t="s">
        <v>2094</v>
      </c>
      <c r="C172" s="566" t="s">
        <v>2098</v>
      </c>
      <c r="D172" s="566" t="s">
        <v>1564</v>
      </c>
      <c r="E172" s="566" t="s">
        <v>2061</v>
      </c>
      <c r="F172" s="569">
        <v>4</v>
      </c>
      <c r="G172" s="569">
        <v>256.60024616782061</v>
      </c>
      <c r="H172" s="582">
        <v>1</v>
      </c>
      <c r="I172" s="569"/>
      <c r="J172" s="569"/>
      <c r="K172" s="582">
        <v>0</v>
      </c>
      <c r="L172" s="569">
        <v>4</v>
      </c>
      <c r="M172" s="570">
        <v>256.60024616782061</v>
      </c>
    </row>
    <row r="173" spans="1:13" ht="14.4" customHeight="1" x14ac:dyDescent="0.3">
      <c r="A173" s="565" t="s">
        <v>448</v>
      </c>
      <c r="B173" s="566" t="s">
        <v>2099</v>
      </c>
      <c r="C173" s="566" t="s">
        <v>2100</v>
      </c>
      <c r="D173" s="566" t="s">
        <v>2101</v>
      </c>
      <c r="E173" s="566" t="s">
        <v>2102</v>
      </c>
      <c r="F173" s="569"/>
      <c r="G173" s="569"/>
      <c r="H173" s="582">
        <v>0</v>
      </c>
      <c r="I173" s="569">
        <v>24</v>
      </c>
      <c r="J173" s="569">
        <v>3886.0799999999995</v>
      </c>
      <c r="K173" s="582">
        <v>1</v>
      </c>
      <c r="L173" s="569">
        <v>24</v>
      </c>
      <c r="M173" s="570">
        <v>3886.0799999999995</v>
      </c>
    </row>
    <row r="174" spans="1:13" ht="14.4" customHeight="1" x14ac:dyDescent="0.3">
      <c r="A174" s="565" t="s">
        <v>448</v>
      </c>
      <c r="B174" s="566" t="s">
        <v>2099</v>
      </c>
      <c r="C174" s="566" t="s">
        <v>2103</v>
      </c>
      <c r="D174" s="566" t="s">
        <v>2104</v>
      </c>
      <c r="E174" s="566" t="s">
        <v>2069</v>
      </c>
      <c r="F174" s="569"/>
      <c r="G174" s="569"/>
      <c r="H174" s="582">
        <v>0</v>
      </c>
      <c r="I174" s="569">
        <v>34</v>
      </c>
      <c r="J174" s="569">
        <v>11011.226475507174</v>
      </c>
      <c r="K174" s="582">
        <v>1</v>
      </c>
      <c r="L174" s="569">
        <v>34</v>
      </c>
      <c r="M174" s="570">
        <v>11011.226475507174</v>
      </c>
    </row>
    <row r="175" spans="1:13" ht="14.4" customHeight="1" x14ac:dyDescent="0.3">
      <c r="A175" s="565" t="s">
        <v>448</v>
      </c>
      <c r="B175" s="566" t="s">
        <v>2105</v>
      </c>
      <c r="C175" s="566" t="s">
        <v>2106</v>
      </c>
      <c r="D175" s="566" t="s">
        <v>2107</v>
      </c>
      <c r="E175" s="566" t="s">
        <v>2108</v>
      </c>
      <c r="F175" s="569"/>
      <c r="G175" s="569"/>
      <c r="H175" s="582">
        <v>0</v>
      </c>
      <c r="I175" s="569">
        <v>77</v>
      </c>
      <c r="J175" s="569">
        <v>7061.6699999999992</v>
      </c>
      <c r="K175" s="582">
        <v>1</v>
      </c>
      <c r="L175" s="569">
        <v>77</v>
      </c>
      <c r="M175" s="570">
        <v>7061.6699999999992</v>
      </c>
    </row>
    <row r="176" spans="1:13" ht="14.4" customHeight="1" x14ac:dyDescent="0.3">
      <c r="A176" s="565" t="s">
        <v>448</v>
      </c>
      <c r="B176" s="566" t="s">
        <v>2105</v>
      </c>
      <c r="C176" s="566" t="s">
        <v>2109</v>
      </c>
      <c r="D176" s="566" t="s">
        <v>1665</v>
      </c>
      <c r="E176" s="566" t="s">
        <v>2110</v>
      </c>
      <c r="F176" s="569"/>
      <c r="G176" s="569"/>
      <c r="H176" s="582">
        <v>0</v>
      </c>
      <c r="I176" s="569">
        <v>14</v>
      </c>
      <c r="J176" s="569">
        <v>25931.170000000002</v>
      </c>
      <c r="K176" s="582">
        <v>1</v>
      </c>
      <c r="L176" s="569">
        <v>14</v>
      </c>
      <c r="M176" s="570">
        <v>25931.170000000002</v>
      </c>
    </row>
    <row r="177" spans="1:13" ht="14.4" customHeight="1" x14ac:dyDescent="0.3">
      <c r="A177" s="565" t="s">
        <v>448</v>
      </c>
      <c r="B177" s="566" t="s">
        <v>2111</v>
      </c>
      <c r="C177" s="566" t="s">
        <v>2112</v>
      </c>
      <c r="D177" s="566" t="s">
        <v>579</v>
      </c>
      <c r="E177" s="566" t="s">
        <v>580</v>
      </c>
      <c r="F177" s="569">
        <v>1</v>
      </c>
      <c r="G177" s="569">
        <v>195.26</v>
      </c>
      <c r="H177" s="582">
        <v>1</v>
      </c>
      <c r="I177" s="569"/>
      <c r="J177" s="569"/>
      <c r="K177" s="582">
        <v>0</v>
      </c>
      <c r="L177" s="569">
        <v>1</v>
      </c>
      <c r="M177" s="570">
        <v>195.26</v>
      </c>
    </row>
    <row r="178" spans="1:13" ht="14.4" customHeight="1" x14ac:dyDescent="0.3">
      <c r="A178" s="565" t="s">
        <v>448</v>
      </c>
      <c r="B178" s="566" t="s">
        <v>2113</v>
      </c>
      <c r="C178" s="566" t="s">
        <v>2114</v>
      </c>
      <c r="D178" s="566" t="s">
        <v>1372</v>
      </c>
      <c r="E178" s="566" t="s">
        <v>2115</v>
      </c>
      <c r="F178" s="569"/>
      <c r="G178" s="569"/>
      <c r="H178" s="582">
        <v>0</v>
      </c>
      <c r="I178" s="569">
        <v>7</v>
      </c>
      <c r="J178" s="569">
        <v>908.95821407303902</v>
      </c>
      <c r="K178" s="582">
        <v>1</v>
      </c>
      <c r="L178" s="569">
        <v>7</v>
      </c>
      <c r="M178" s="570">
        <v>908.95821407303902</v>
      </c>
    </row>
    <row r="179" spans="1:13" ht="14.4" customHeight="1" x14ac:dyDescent="0.3">
      <c r="A179" s="565" t="s">
        <v>448</v>
      </c>
      <c r="B179" s="566" t="s">
        <v>2116</v>
      </c>
      <c r="C179" s="566" t="s">
        <v>2117</v>
      </c>
      <c r="D179" s="566" t="s">
        <v>1506</v>
      </c>
      <c r="E179" s="566" t="s">
        <v>1507</v>
      </c>
      <c r="F179" s="569"/>
      <c r="G179" s="569"/>
      <c r="H179" s="582">
        <v>0</v>
      </c>
      <c r="I179" s="569">
        <v>14</v>
      </c>
      <c r="J179" s="569">
        <v>1004.7802073098853</v>
      </c>
      <c r="K179" s="582">
        <v>1</v>
      </c>
      <c r="L179" s="569">
        <v>14</v>
      </c>
      <c r="M179" s="570">
        <v>1004.7802073098853</v>
      </c>
    </row>
    <row r="180" spans="1:13" ht="14.4" customHeight="1" x14ac:dyDescent="0.3">
      <c r="A180" s="565" t="s">
        <v>448</v>
      </c>
      <c r="B180" s="566" t="s">
        <v>2116</v>
      </c>
      <c r="C180" s="566" t="s">
        <v>2118</v>
      </c>
      <c r="D180" s="566" t="s">
        <v>2119</v>
      </c>
      <c r="E180" s="566" t="s">
        <v>574</v>
      </c>
      <c r="F180" s="569">
        <v>23</v>
      </c>
      <c r="G180" s="569">
        <v>1424.0607443015235</v>
      </c>
      <c r="H180" s="582">
        <v>1</v>
      </c>
      <c r="I180" s="569"/>
      <c r="J180" s="569"/>
      <c r="K180" s="582">
        <v>0</v>
      </c>
      <c r="L180" s="569">
        <v>23</v>
      </c>
      <c r="M180" s="570">
        <v>1424.0607443015235</v>
      </c>
    </row>
    <row r="181" spans="1:13" ht="14.4" customHeight="1" x14ac:dyDescent="0.3">
      <c r="A181" s="565" t="s">
        <v>448</v>
      </c>
      <c r="B181" s="566" t="s">
        <v>2120</v>
      </c>
      <c r="C181" s="566" t="s">
        <v>2121</v>
      </c>
      <c r="D181" s="566" t="s">
        <v>2122</v>
      </c>
      <c r="E181" s="566" t="s">
        <v>2123</v>
      </c>
      <c r="F181" s="569">
        <v>1</v>
      </c>
      <c r="G181" s="569">
        <v>433.30845848882097</v>
      </c>
      <c r="H181" s="582">
        <v>1</v>
      </c>
      <c r="I181" s="569"/>
      <c r="J181" s="569"/>
      <c r="K181" s="582">
        <v>0</v>
      </c>
      <c r="L181" s="569">
        <v>1</v>
      </c>
      <c r="M181" s="570">
        <v>433.30845848882097</v>
      </c>
    </row>
    <row r="182" spans="1:13" ht="14.4" customHeight="1" x14ac:dyDescent="0.3">
      <c r="A182" s="565" t="s">
        <v>448</v>
      </c>
      <c r="B182" s="566" t="s">
        <v>2124</v>
      </c>
      <c r="C182" s="566" t="s">
        <v>2125</v>
      </c>
      <c r="D182" s="566" t="s">
        <v>2126</v>
      </c>
      <c r="E182" s="566" t="s">
        <v>489</v>
      </c>
      <c r="F182" s="569">
        <v>1</v>
      </c>
      <c r="G182" s="569">
        <v>1137.19940487586</v>
      </c>
      <c r="H182" s="582">
        <v>1</v>
      </c>
      <c r="I182" s="569"/>
      <c r="J182" s="569"/>
      <c r="K182" s="582">
        <v>0</v>
      </c>
      <c r="L182" s="569">
        <v>1</v>
      </c>
      <c r="M182" s="570">
        <v>1137.19940487586</v>
      </c>
    </row>
    <row r="183" spans="1:13" ht="14.4" customHeight="1" x14ac:dyDescent="0.3">
      <c r="A183" s="565" t="s">
        <v>448</v>
      </c>
      <c r="B183" s="566" t="s">
        <v>2127</v>
      </c>
      <c r="C183" s="566" t="s">
        <v>2128</v>
      </c>
      <c r="D183" s="566" t="s">
        <v>1295</v>
      </c>
      <c r="E183" s="566" t="s">
        <v>1296</v>
      </c>
      <c r="F183" s="569">
        <v>1</v>
      </c>
      <c r="G183" s="569">
        <v>1.1842857142857099</v>
      </c>
      <c r="H183" s="582">
        <v>1</v>
      </c>
      <c r="I183" s="569"/>
      <c r="J183" s="569"/>
      <c r="K183" s="582">
        <v>0</v>
      </c>
      <c r="L183" s="569">
        <v>1</v>
      </c>
      <c r="M183" s="570">
        <v>1.1842857142857099</v>
      </c>
    </row>
    <row r="184" spans="1:13" ht="14.4" customHeight="1" x14ac:dyDescent="0.3">
      <c r="A184" s="565" t="s">
        <v>448</v>
      </c>
      <c r="B184" s="566" t="s">
        <v>2127</v>
      </c>
      <c r="C184" s="566" t="s">
        <v>2129</v>
      </c>
      <c r="D184" s="566" t="s">
        <v>2130</v>
      </c>
      <c r="E184" s="566" t="s">
        <v>2131</v>
      </c>
      <c r="F184" s="569"/>
      <c r="G184" s="569"/>
      <c r="H184" s="582">
        <v>0</v>
      </c>
      <c r="I184" s="569">
        <v>1</v>
      </c>
      <c r="J184" s="569">
        <v>1959.73</v>
      </c>
      <c r="K184" s="582">
        <v>1</v>
      </c>
      <c r="L184" s="569">
        <v>1</v>
      </c>
      <c r="M184" s="570">
        <v>1959.73</v>
      </c>
    </row>
    <row r="185" spans="1:13" ht="14.4" customHeight="1" x14ac:dyDescent="0.3">
      <c r="A185" s="565" t="s">
        <v>448</v>
      </c>
      <c r="B185" s="566" t="s">
        <v>2127</v>
      </c>
      <c r="C185" s="566" t="s">
        <v>2132</v>
      </c>
      <c r="D185" s="566" t="s">
        <v>2133</v>
      </c>
      <c r="E185" s="566" t="s">
        <v>2134</v>
      </c>
      <c r="F185" s="569"/>
      <c r="G185" s="569"/>
      <c r="H185" s="582">
        <v>0</v>
      </c>
      <c r="I185" s="569">
        <v>15</v>
      </c>
      <c r="J185" s="569">
        <v>10540.171847609312</v>
      </c>
      <c r="K185" s="582">
        <v>1</v>
      </c>
      <c r="L185" s="569">
        <v>15</v>
      </c>
      <c r="M185" s="570">
        <v>10540.171847609312</v>
      </c>
    </row>
    <row r="186" spans="1:13" ht="14.4" customHeight="1" x14ac:dyDescent="0.3">
      <c r="A186" s="565" t="s">
        <v>448</v>
      </c>
      <c r="B186" s="566" t="s">
        <v>2127</v>
      </c>
      <c r="C186" s="566" t="s">
        <v>2135</v>
      </c>
      <c r="D186" s="566" t="s">
        <v>2136</v>
      </c>
      <c r="E186" s="566" t="s">
        <v>2137</v>
      </c>
      <c r="F186" s="569"/>
      <c r="G186" s="569"/>
      <c r="H186" s="582">
        <v>0</v>
      </c>
      <c r="I186" s="569">
        <v>9</v>
      </c>
      <c r="J186" s="569">
        <v>12100.782777013868</v>
      </c>
      <c r="K186" s="582">
        <v>1</v>
      </c>
      <c r="L186" s="569">
        <v>9</v>
      </c>
      <c r="M186" s="570">
        <v>12100.782777013868</v>
      </c>
    </row>
    <row r="187" spans="1:13" ht="14.4" customHeight="1" x14ac:dyDescent="0.3">
      <c r="A187" s="565" t="s">
        <v>448</v>
      </c>
      <c r="B187" s="566" t="s">
        <v>2138</v>
      </c>
      <c r="C187" s="566" t="s">
        <v>2139</v>
      </c>
      <c r="D187" s="566" t="s">
        <v>1416</v>
      </c>
      <c r="E187" s="566" t="s">
        <v>1417</v>
      </c>
      <c r="F187" s="569"/>
      <c r="G187" s="569"/>
      <c r="H187" s="582">
        <v>0</v>
      </c>
      <c r="I187" s="569">
        <v>23</v>
      </c>
      <c r="J187" s="569">
        <v>928.11023266460711</v>
      </c>
      <c r="K187" s="582">
        <v>1</v>
      </c>
      <c r="L187" s="569">
        <v>23</v>
      </c>
      <c r="M187" s="570">
        <v>928.11023266460711</v>
      </c>
    </row>
    <row r="188" spans="1:13" ht="14.4" customHeight="1" x14ac:dyDescent="0.3">
      <c r="A188" s="565" t="s">
        <v>448</v>
      </c>
      <c r="B188" s="566" t="s">
        <v>2138</v>
      </c>
      <c r="C188" s="566" t="s">
        <v>2140</v>
      </c>
      <c r="D188" s="566" t="s">
        <v>1418</v>
      </c>
      <c r="E188" s="566" t="s">
        <v>1419</v>
      </c>
      <c r="F188" s="569"/>
      <c r="G188" s="569"/>
      <c r="H188" s="582">
        <v>0</v>
      </c>
      <c r="I188" s="569">
        <v>12</v>
      </c>
      <c r="J188" s="569">
        <v>735.19451157459116</v>
      </c>
      <c r="K188" s="582">
        <v>1</v>
      </c>
      <c r="L188" s="569">
        <v>12</v>
      </c>
      <c r="M188" s="570">
        <v>735.19451157459116</v>
      </c>
    </row>
    <row r="189" spans="1:13" ht="14.4" customHeight="1" x14ac:dyDescent="0.3">
      <c r="A189" s="565" t="s">
        <v>448</v>
      </c>
      <c r="B189" s="566" t="s">
        <v>2138</v>
      </c>
      <c r="C189" s="566" t="s">
        <v>2141</v>
      </c>
      <c r="D189" s="566" t="s">
        <v>1420</v>
      </c>
      <c r="E189" s="566" t="s">
        <v>1421</v>
      </c>
      <c r="F189" s="569"/>
      <c r="G189" s="569"/>
      <c r="H189" s="582">
        <v>0</v>
      </c>
      <c r="I189" s="569">
        <v>21</v>
      </c>
      <c r="J189" s="569">
        <v>1239.5602469202991</v>
      </c>
      <c r="K189" s="582">
        <v>1</v>
      </c>
      <c r="L189" s="569">
        <v>21</v>
      </c>
      <c r="M189" s="570">
        <v>1239.5602469202991</v>
      </c>
    </row>
    <row r="190" spans="1:13" ht="14.4" customHeight="1" x14ac:dyDescent="0.3">
      <c r="A190" s="565" t="s">
        <v>448</v>
      </c>
      <c r="B190" s="566" t="s">
        <v>2138</v>
      </c>
      <c r="C190" s="566" t="s">
        <v>2142</v>
      </c>
      <c r="D190" s="566" t="s">
        <v>1429</v>
      </c>
      <c r="E190" s="566" t="s">
        <v>2143</v>
      </c>
      <c r="F190" s="569"/>
      <c r="G190" s="569"/>
      <c r="H190" s="582">
        <v>0</v>
      </c>
      <c r="I190" s="569">
        <v>1</v>
      </c>
      <c r="J190" s="569">
        <v>117.519912579115</v>
      </c>
      <c r="K190" s="582">
        <v>1</v>
      </c>
      <c r="L190" s="569">
        <v>1</v>
      </c>
      <c r="M190" s="570">
        <v>117.519912579115</v>
      </c>
    </row>
    <row r="191" spans="1:13" ht="14.4" customHeight="1" x14ac:dyDescent="0.3">
      <c r="A191" s="565" t="s">
        <v>448</v>
      </c>
      <c r="B191" s="566" t="s">
        <v>2138</v>
      </c>
      <c r="C191" s="566" t="s">
        <v>2144</v>
      </c>
      <c r="D191" s="566" t="s">
        <v>2145</v>
      </c>
      <c r="E191" s="566" t="s">
        <v>1474</v>
      </c>
      <c r="F191" s="569">
        <v>2</v>
      </c>
      <c r="G191" s="569">
        <v>635.22</v>
      </c>
      <c r="H191" s="582">
        <v>1</v>
      </c>
      <c r="I191" s="569"/>
      <c r="J191" s="569"/>
      <c r="K191" s="582">
        <v>0</v>
      </c>
      <c r="L191" s="569">
        <v>2</v>
      </c>
      <c r="M191" s="570">
        <v>635.22</v>
      </c>
    </row>
    <row r="192" spans="1:13" ht="14.4" customHeight="1" x14ac:dyDescent="0.3">
      <c r="A192" s="565" t="s">
        <v>448</v>
      </c>
      <c r="B192" s="566" t="s">
        <v>2138</v>
      </c>
      <c r="C192" s="566" t="s">
        <v>2146</v>
      </c>
      <c r="D192" s="566" t="s">
        <v>1456</v>
      </c>
      <c r="E192" s="566" t="s">
        <v>2147</v>
      </c>
      <c r="F192" s="569"/>
      <c r="G192" s="569"/>
      <c r="H192" s="582">
        <v>0</v>
      </c>
      <c r="I192" s="569">
        <v>3</v>
      </c>
      <c r="J192" s="569">
        <v>103.97999999999999</v>
      </c>
      <c r="K192" s="582">
        <v>1</v>
      </c>
      <c r="L192" s="569">
        <v>3</v>
      </c>
      <c r="M192" s="570">
        <v>103.97999999999999</v>
      </c>
    </row>
    <row r="193" spans="1:13" ht="14.4" customHeight="1" x14ac:dyDescent="0.3">
      <c r="A193" s="565" t="s">
        <v>448</v>
      </c>
      <c r="B193" s="566" t="s">
        <v>2138</v>
      </c>
      <c r="C193" s="566" t="s">
        <v>2148</v>
      </c>
      <c r="D193" s="566" t="s">
        <v>1456</v>
      </c>
      <c r="E193" s="566" t="s">
        <v>2149</v>
      </c>
      <c r="F193" s="569"/>
      <c r="G193" s="569"/>
      <c r="H193" s="582">
        <v>0</v>
      </c>
      <c r="I193" s="569">
        <v>17</v>
      </c>
      <c r="J193" s="569">
        <v>1693.1309049785768</v>
      </c>
      <c r="K193" s="582">
        <v>1</v>
      </c>
      <c r="L193" s="569">
        <v>17</v>
      </c>
      <c r="M193" s="570">
        <v>1693.1309049785768</v>
      </c>
    </row>
    <row r="194" spans="1:13" ht="14.4" customHeight="1" x14ac:dyDescent="0.3">
      <c r="A194" s="565" t="s">
        <v>448</v>
      </c>
      <c r="B194" s="566" t="s">
        <v>2138</v>
      </c>
      <c r="C194" s="566" t="s">
        <v>2150</v>
      </c>
      <c r="D194" s="566" t="s">
        <v>1456</v>
      </c>
      <c r="E194" s="566" t="s">
        <v>2151</v>
      </c>
      <c r="F194" s="569"/>
      <c r="G194" s="569"/>
      <c r="H194" s="582">
        <v>0</v>
      </c>
      <c r="I194" s="569">
        <v>9</v>
      </c>
      <c r="J194" s="569">
        <v>1400.729965856634</v>
      </c>
      <c r="K194" s="582">
        <v>1</v>
      </c>
      <c r="L194" s="569">
        <v>9</v>
      </c>
      <c r="M194" s="570">
        <v>1400.729965856634</v>
      </c>
    </row>
    <row r="195" spans="1:13" ht="14.4" customHeight="1" x14ac:dyDescent="0.3">
      <c r="A195" s="565" t="s">
        <v>448</v>
      </c>
      <c r="B195" s="566" t="s">
        <v>2138</v>
      </c>
      <c r="C195" s="566" t="s">
        <v>2152</v>
      </c>
      <c r="D195" s="566" t="s">
        <v>1473</v>
      </c>
      <c r="E195" s="566" t="s">
        <v>1474</v>
      </c>
      <c r="F195" s="569"/>
      <c r="G195" s="569"/>
      <c r="H195" s="582">
        <v>0</v>
      </c>
      <c r="I195" s="569">
        <v>2</v>
      </c>
      <c r="J195" s="569">
        <v>510.01796957265202</v>
      </c>
      <c r="K195" s="582">
        <v>1</v>
      </c>
      <c r="L195" s="569">
        <v>2</v>
      </c>
      <c r="M195" s="570">
        <v>510.01796957265202</v>
      </c>
    </row>
    <row r="196" spans="1:13" ht="14.4" customHeight="1" x14ac:dyDescent="0.3">
      <c r="A196" s="565" t="s">
        <v>448</v>
      </c>
      <c r="B196" s="566" t="s">
        <v>2153</v>
      </c>
      <c r="C196" s="566" t="s">
        <v>2154</v>
      </c>
      <c r="D196" s="566" t="s">
        <v>2155</v>
      </c>
      <c r="E196" s="566" t="s">
        <v>2156</v>
      </c>
      <c r="F196" s="569"/>
      <c r="G196" s="569"/>
      <c r="H196" s="582">
        <v>0</v>
      </c>
      <c r="I196" s="569">
        <v>3</v>
      </c>
      <c r="J196" s="569">
        <v>308.67269146904198</v>
      </c>
      <c r="K196" s="582">
        <v>1</v>
      </c>
      <c r="L196" s="569">
        <v>3</v>
      </c>
      <c r="M196" s="570">
        <v>308.67269146904198</v>
      </c>
    </row>
    <row r="197" spans="1:13" ht="14.4" customHeight="1" x14ac:dyDescent="0.3">
      <c r="A197" s="565" t="s">
        <v>448</v>
      </c>
      <c r="B197" s="566" t="s">
        <v>2157</v>
      </c>
      <c r="C197" s="566" t="s">
        <v>2158</v>
      </c>
      <c r="D197" s="566" t="s">
        <v>1512</v>
      </c>
      <c r="E197" s="566" t="s">
        <v>1515</v>
      </c>
      <c r="F197" s="569"/>
      <c r="G197" s="569"/>
      <c r="H197" s="582">
        <v>0</v>
      </c>
      <c r="I197" s="569">
        <v>1</v>
      </c>
      <c r="J197" s="569">
        <v>183.78</v>
      </c>
      <c r="K197" s="582">
        <v>1</v>
      </c>
      <c r="L197" s="569">
        <v>1</v>
      </c>
      <c r="M197" s="570">
        <v>183.78</v>
      </c>
    </row>
    <row r="198" spans="1:13" ht="14.4" customHeight="1" x14ac:dyDescent="0.3">
      <c r="A198" s="565" t="s">
        <v>448</v>
      </c>
      <c r="B198" s="566" t="s">
        <v>2157</v>
      </c>
      <c r="C198" s="566" t="s">
        <v>2159</v>
      </c>
      <c r="D198" s="566" t="s">
        <v>1512</v>
      </c>
      <c r="E198" s="566" t="s">
        <v>1513</v>
      </c>
      <c r="F198" s="569"/>
      <c r="G198" s="569"/>
      <c r="H198" s="582">
        <v>0</v>
      </c>
      <c r="I198" s="569">
        <v>1</v>
      </c>
      <c r="J198" s="569">
        <v>438.75</v>
      </c>
      <c r="K198" s="582">
        <v>1</v>
      </c>
      <c r="L198" s="569">
        <v>1</v>
      </c>
      <c r="M198" s="570">
        <v>438.75</v>
      </c>
    </row>
    <row r="199" spans="1:13" ht="14.4" customHeight="1" x14ac:dyDescent="0.3">
      <c r="A199" s="565" t="s">
        <v>448</v>
      </c>
      <c r="B199" s="566" t="s">
        <v>2157</v>
      </c>
      <c r="C199" s="566" t="s">
        <v>2160</v>
      </c>
      <c r="D199" s="566" t="s">
        <v>1390</v>
      </c>
      <c r="E199" s="566" t="s">
        <v>1391</v>
      </c>
      <c r="F199" s="569"/>
      <c r="G199" s="569"/>
      <c r="H199" s="582">
        <v>0</v>
      </c>
      <c r="I199" s="569">
        <v>3</v>
      </c>
      <c r="J199" s="569">
        <v>205.22991534341338</v>
      </c>
      <c r="K199" s="582">
        <v>1</v>
      </c>
      <c r="L199" s="569">
        <v>3</v>
      </c>
      <c r="M199" s="570">
        <v>205.22991534341338</v>
      </c>
    </row>
    <row r="200" spans="1:13" ht="14.4" customHeight="1" x14ac:dyDescent="0.3">
      <c r="A200" s="565" t="s">
        <v>448</v>
      </c>
      <c r="B200" s="566" t="s">
        <v>2157</v>
      </c>
      <c r="C200" s="566" t="s">
        <v>2161</v>
      </c>
      <c r="D200" s="566" t="s">
        <v>481</v>
      </c>
      <c r="E200" s="566" t="s">
        <v>461</v>
      </c>
      <c r="F200" s="569">
        <v>3</v>
      </c>
      <c r="G200" s="569">
        <v>292.56008518838541</v>
      </c>
      <c r="H200" s="582">
        <v>1</v>
      </c>
      <c r="I200" s="569"/>
      <c r="J200" s="569"/>
      <c r="K200" s="582">
        <v>0</v>
      </c>
      <c r="L200" s="569">
        <v>3</v>
      </c>
      <c r="M200" s="570">
        <v>292.56008518838541</v>
      </c>
    </row>
    <row r="201" spans="1:13" ht="14.4" customHeight="1" x14ac:dyDescent="0.3">
      <c r="A201" s="565" t="s">
        <v>448</v>
      </c>
      <c r="B201" s="566" t="s">
        <v>2162</v>
      </c>
      <c r="C201" s="566" t="s">
        <v>2163</v>
      </c>
      <c r="D201" s="566" t="s">
        <v>1477</v>
      </c>
      <c r="E201" s="566" t="s">
        <v>2164</v>
      </c>
      <c r="F201" s="569"/>
      <c r="G201" s="569"/>
      <c r="H201" s="582">
        <v>0</v>
      </c>
      <c r="I201" s="569">
        <v>5</v>
      </c>
      <c r="J201" s="569">
        <v>1687.702978525565</v>
      </c>
      <c r="K201" s="582">
        <v>1</v>
      </c>
      <c r="L201" s="569">
        <v>5</v>
      </c>
      <c r="M201" s="570">
        <v>1687.702978525565</v>
      </c>
    </row>
    <row r="202" spans="1:13" ht="14.4" customHeight="1" x14ac:dyDescent="0.3">
      <c r="A202" s="565" t="s">
        <v>448</v>
      </c>
      <c r="B202" s="566" t="s">
        <v>2162</v>
      </c>
      <c r="C202" s="566" t="s">
        <v>2165</v>
      </c>
      <c r="D202" s="566" t="s">
        <v>1477</v>
      </c>
      <c r="E202" s="566" t="s">
        <v>1478</v>
      </c>
      <c r="F202" s="569"/>
      <c r="G202" s="569"/>
      <c r="H202" s="582">
        <v>0</v>
      </c>
      <c r="I202" s="569">
        <v>1</v>
      </c>
      <c r="J202" s="569">
        <v>713.13</v>
      </c>
      <c r="K202" s="582">
        <v>1</v>
      </c>
      <c r="L202" s="569">
        <v>1</v>
      </c>
      <c r="M202" s="570">
        <v>713.13</v>
      </c>
    </row>
    <row r="203" spans="1:13" ht="14.4" customHeight="1" x14ac:dyDescent="0.3">
      <c r="A203" s="565" t="s">
        <v>448</v>
      </c>
      <c r="B203" s="566" t="s">
        <v>2166</v>
      </c>
      <c r="C203" s="566" t="s">
        <v>2167</v>
      </c>
      <c r="D203" s="566" t="s">
        <v>492</v>
      </c>
      <c r="E203" s="566" t="s">
        <v>2168</v>
      </c>
      <c r="F203" s="569">
        <v>2</v>
      </c>
      <c r="G203" s="569">
        <v>945.16594526178596</v>
      </c>
      <c r="H203" s="582">
        <v>1</v>
      </c>
      <c r="I203" s="569"/>
      <c r="J203" s="569"/>
      <c r="K203" s="582">
        <v>0</v>
      </c>
      <c r="L203" s="569">
        <v>2</v>
      </c>
      <c r="M203" s="570">
        <v>945.16594526178596</v>
      </c>
    </row>
    <row r="204" spans="1:13" ht="14.4" customHeight="1" x14ac:dyDescent="0.3">
      <c r="A204" s="565" t="s">
        <v>448</v>
      </c>
      <c r="B204" s="566" t="s">
        <v>2166</v>
      </c>
      <c r="C204" s="566" t="s">
        <v>2169</v>
      </c>
      <c r="D204" s="566" t="s">
        <v>494</v>
      </c>
      <c r="E204" s="566" t="s">
        <v>2170</v>
      </c>
      <c r="F204" s="569">
        <v>1</v>
      </c>
      <c r="G204" s="569">
        <v>795.06</v>
      </c>
      <c r="H204" s="582">
        <v>1</v>
      </c>
      <c r="I204" s="569"/>
      <c r="J204" s="569"/>
      <c r="K204" s="582">
        <v>0</v>
      </c>
      <c r="L204" s="569">
        <v>1</v>
      </c>
      <c r="M204" s="570">
        <v>795.06</v>
      </c>
    </row>
    <row r="205" spans="1:13" ht="14.4" customHeight="1" x14ac:dyDescent="0.3">
      <c r="A205" s="565" t="s">
        <v>448</v>
      </c>
      <c r="B205" s="566" t="s">
        <v>2171</v>
      </c>
      <c r="C205" s="566" t="s">
        <v>2172</v>
      </c>
      <c r="D205" s="566" t="s">
        <v>1400</v>
      </c>
      <c r="E205" s="566" t="s">
        <v>2173</v>
      </c>
      <c r="F205" s="569"/>
      <c r="G205" s="569"/>
      <c r="H205" s="582">
        <v>0</v>
      </c>
      <c r="I205" s="569">
        <v>1</v>
      </c>
      <c r="J205" s="569">
        <v>958.56999999999903</v>
      </c>
      <c r="K205" s="582">
        <v>1</v>
      </c>
      <c r="L205" s="569">
        <v>1</v>
      </c>
      <c r="M205" s="570">
        <v>958.56999999999903</v>
      </c>
    </row>
    <row r="206" spans="1:13" ht="14.4" customHeight="1" x14ac:dyDescent="0.3">
      <c r="A206" s="565" t="s">
        <v>448</v>
      </c>
      <c r="B206" s="566" t="s">
        <v>2174</v>
      </c>
      <c r="C206" s="566" t="s">
        <v>2175</v>
      </c>
      <c r="D206" s="566" t="s">
        <v>1548</v>
      </c>
      <c r="E206" s="566" t="s">
        <v>1549</v>
      </c>
      <c r="F206" s="569"/>
      <c r="G206" s="569"/>
      <c r="H206" s="582">
        <v>0</v>
      </c>
      <c r="I206" s="569">
        <v>2</v>
      </c>
      <c r="J206" s="569">
        <v>831.48</v>
      </c>
      <c r="K206" s="582">
        <v>1</v>
      </c>
      <c r="L206" s="569">
        <v>2</v>
      </c>
      <c r="M206" s="570">
        <v>831.48</v>
      </c>
    </row>
    <row r="207" spans="1:13" ht="14.4" customHeight="1" x14ac:dyDescent="0.3">
      <c r="A207" s="565" t="s">
        <v>448</v>
      </c>
      <c r="B207" s="566" t="s">
        <v>2176</v>
      </c>
      <c r="C207" s="566" t="s">
        <v>2177</v>
      </c>
      <c r="D207" s="566" t="s">
        <v>1396</v>
      </c>
      <c r="E207" s="566" t="s">
        <v>457</v>
      </c>
      <c r="F207" s="569"/>
      <c r="G207" s="569"/>
      <c r="H207" s="582">
        <v>0</v>
      </c>
      <c r="I207" s="569">
        <v>4</v>
      </c>
      <c r="J207" s="569">
        <v>295.44</v>
      </c>
      <c r="K207" s="582">
        <v>1</v>
      </c>
      <c r="L207" s="569">
        <v>4</v>
      </c>
      <c r="M207" s="570">
        <v>295.44</v>
      </c>
    </row>
    <row r="208" spans="1:13" ht="14.4" customHeight="1" x14ac:dyDescent="0.3">
      <c r="A208" s="565" t="s">
        <v>448</v>
      </c>
      <c r="B208" s="566" t="s">
        <v>2178</v>
      </c>
      <c r="C208" s="566" t="s">
        <v>2179</v>
      </c>
      <c r="D208" s="566" t="s">
        <v>2180</v>
      </c>
      <c r="E208" s="566" t="s">
        <v>2181</v>
      </c>
      <c r="F208" s="569"/>
      <c r="G208" s="569"/>
      <c r="H208" s="582">
        <v>0</v>
      </c>
      <c r="I208" s="569">
        <v>4</v>
      </c>
      <c r="J208" s="569">
        <v>353.3400105108206</v>
      </c>
      <c r="K208" s="582">
        <v>1</v>
      </c>
      <c r="L208" s="569">
        <v>4</v>
      </c>
      <c r="M208" s="570">
        <v>353.3400105108206</v>
      </c>
    </row>
    <row r="209" spans="1:13" ht="14.4" customHeight="1" x14ac:dyDescent="0.3">
      <c r="A209" s="565" t="s">
        <v>448</v>
      </c>
      <c r="B209" s="566" t="s">
        <v>2178</v>
      </c>
      <c r="C209" s="566" t="s">
        <v>2182</v>
      </c>
      <c r="D209" s="566" t="s">
        <v>2183</v>
      </c>
      <c r="E209" s="566" t="s">
        <v>2184</v>
      </c>
      <c r="F209" s="569"/>
      <c r="G209" s="569"/>
      <c r="H209" s="582">
        <v>0</v>
      </c>
      <c r="I209" s="569">
        <v>1</v>
      </c>
      <c r="J209" s="569">
        <v>160.34</v>
      </c>
      <c r="K209" s="582">
        <v>1</v>
      </c>
      <c r="L209" s="569">
        <v>1</v>
      </c>
      <c r="M209" s="570">
        <v>160.34</v>
      </c>
    </row>
    <row r="210" spans="1:13" ht="14.4" customHeight="1" x14ac:dyDescent="0.3">
      <c r="A210" s="565" t="s">
        <v>448</v>
      </c>
      <c r="B210" s="566" t="s">
        <v>2178</v>
      </c>
      <c r="C210" s="566" t="s">
        <v>2185</v>
      </c>
      <c r="D210" s="566" t="s">
        <v>2186</v>
      </c>
      <c r="E210" s="566" t="s">
        <v>2187</v>
      </c>
      <c r="F210" s="569"/>
      <c r="G210" s="569"/>
      <c r="H210" s="582">
        <v>0</v>
      </c>
      <c r="I210" s="569">
        <v>46</v>
      </c>
      <c r="J210" s="569">
        <v>1985.4056456506737</v>
      </c>
      <c r="K210" s="582">
        <v>1</v>
      </c>
      <c r="L210" s="569">
        <v>46</v>
      </c>
      <c r="M210" s="570">
        <v>1985.4056456506737</v>
      </c>
    </row>
    <row r="211" spans="1:13" ht="14.4" customHeight="1" x14ac:dyDescent="0.3">
      <c r="A211" s="565" t="s">
        <v>448</v>
      </c>
      <c r="B211" s="566" t="s">
        <v>2178</v>
      </c>
      <c r="C211" s="566" t="s">
        <v>2188</v>
      </c>
      <c r="D211" s="566" t="s">
        <v>2189</v>
      </c>
      <c r="E211" s="566" t="s">
        <v>2190</v>
      </c>
      <c r="F211" s="569"/>
      <c r="G211" s="569"/>
      <c r="H211" s="582">
        <v>0</v>
      </c>
      <c r="I211" s="569">
        <v>3</v>
      </c>
      <c r="J211" s="569">
        <v>169.8304356170454</v>
      </c>
      <c r="K211" s="582">
        <v>1</v>
      </c>
      <c r="L211" s="569">
        <v>3</v>
      </c>
      <c r="M211" s="570">
        <v>169.8304356170454</v>
      </c>
    </row>
    <row r="212" spans="1:13" ht="14.4" customHeight="1" x14ac:dyDescent="0.3">
      <c r="A212" s="565" t="s">
        <v>448</v>
      </c>
      <c r="B212" s="566" t="s">
        <v>2178</v>
      </c>
      <c r="C212" s="566" t="s">
        <v>2191</v>
      </c>
      <c r="D212" s="566" t="s">
        <v>2192</v>
      </c>
      <c r="E212" s="566" t="s">
        <v>2193</v>
      </c>
      <c r="F212" s="569"/>
      <c r="G212" s="569"/>
      <c r="H212" s="582">
        <v>0</v>
      </c>
      <c r="I212" s="569">
        <v>1</v>
      </c>
      <c r="J212" s="569">
        <v>88.02</v>
      </c>
      <c r="K212" s="582">
        <v>1</v>
      </c>
      <c r="L212" s="569">
        <v>1</v>
      </c>
      <c r="M212" s="570">
        <v>88.02</v>
      </c>
    </row>
    <row r="213" spans="1:13" ht="14.4" customHeight="1" x14ac:dyDescent="0.3">
      <c r="A213" s="565" t="s">
        <v>448</v>
      </c>
      <c r="B213" s="566" t="s">
        <v>2194</v>
      </c>
      <c r="C213" s="566" t="s">
        <v>2195</v>
      </c>
      <c r="D213" s="566" t="s">
        <v>2196</v>
      </c>
      <c r="E213" s="566" t="s">
        <v>2197</v>
      </c>
      <c r="F213" s="569"/>
      <c r="G213" s="569"/>
      <c r="H213" s="582">
        <v>0</v>
      </c>
      <c r="I213" s="569">
        <v>2</v>
      </c>
      <c r="J213" s="569">
        <v>102.53887193692429</v>
      </c>
      <c r="K213" s="582">
        <v>1</v>
      </c>
      <c r="L213" s="569">
        <v>2</v>
      </c>
      <c r="M213" s="570">
        <v>102.53887193692429</v>
      </c>
    </row>
    <row r="214" spans="1:13" ht="14.4" customHeight="1" x14ac:dyDescent="0.3">
      <c r="A214" s="565" t="s">
        <v>448</v>
      </c>
      <c r="B214" s="566" t="s">
        <v>2198</v>
      </c>
      <c r="C214" s="566" t="s">
        <v>2199</v>
      </c>
      <c r="D214" s="566" t="s">
        <v>563</v>
      </c>
      <c r="E214" s="566" t="s">
        <v>498</v>
      </c>
      <c r="F214" s="569">
        <v>10</v>
      </c>
      <c r="G214" s="569">
        <v>1621.0412826493298</v>
      </c>
      <c r="H214" s="582">
        <v>1</v>
      </c>
      <c r="I214" s="569"/>
      <c r="J214" s="569"/>
      <c r="K214" s="582">
        <v>0</v>
      </c>
      <c r="L214" s="569">
        <v>10</v>
      </c>
      <c r="M214" s="570">
        <v>1621.0412826493298</v>
      </c>
    </row>
    <row r="215" spans="1:13" ht="14.4" customHeight="1" x14ac:dyDescent="0.3">
      <c r="A215" s="565" t="s">
        <v>448</v>
      </c>
      <c r="B215" s="566" t="s">
        <v>2198</v>
      </c>
      <c r="C215" s="566" t="s">
        <v>2200</v>
      </c>
      <c r="D215" s="566" t="s">
        <v>1392</v>
      </c>
      <c r="E215" s="566" t="s">
        <v>1930</v>
      </c>
      <c r="F215" s="569"/>
      <c r="G215" s="569"/>
      <c r="H215" s="582">
        <v>0</v>
      </c>
      <c r="I215" s="569">
        <v>9</v>
      </c>
      <c r="J215" s="569">
        <v>1199.0899999999999</v>
      </c>
      <c r="K215" s="582">
        <v>1</v>
      </c>
      <c r="L215" s="569">
        <v>9</v>
      </c>
      <c r="M215" s="570">
        <v>1199.0899999999999</v>
      </c>
    </row>
    <row r="216" spans="1:13" ht="14.4" customHeight="1" x14ac:dyDescent="0.3">
      <c r="A216" s="565" t="s">
        <v>448</v>
      </c>
      <c r="B216" s="566" t="s">
        <v>2198</v>
      </c>
      <c r="C216" s="566" t="s">
        <v>2201</v>
      </c>
      <c r="D216" s="566" t="s">
        <v>1394</v>
      </c>
      <c r="E216" s="566" t="s">
        <v>2202</v>
      </c>
      <c r="F216" s="569"/>
      <c r="G216" s="569"/>
      <c r="H216" s="582">
        <v>0</v>
      </c>
      <c r="I216" s="569">
        <v>7</v>
      </c>
      <c r="J216" s="569">
        <v>1134.2787454079262</v>
      </c>
      <c r="K216" s="582">
        <v>1</v>
      </c>
      <c r="L216" s="569">
        <v>7</v>
      </c>
      <c r="M216" s="570">
        <v>1134.2787454079262</v>
      </c>
    </row>
    <row r="217" spans="1:13" ht="14.4" customHeight="1" x14ac:dyDescent="0.3">
      <c r="A217" s="565" t="s">
        <v>448</v>
      </c>
      <c r="B217" s="566" t="s">
        <v>2203</v>
      </c>
      <c r="C217" s="566" t="s">
        <v>2204</v>
      </c>
      <c r="D217" s="566" t="s">
        <v>1521</v>
      </c>
      <c r="E217" s="566" t="s">
        <v>498</v>
      </c>
      <c r="F217" s="569"/>
      <c r="G217" s="569"/>
      <c r="H217" s="582">
        <v>0</v>
      </c>
      <c r="I217" s="569">
        <v>2</v>
      </c>
      <c r="J217" s="569">
        <v>513.08025362036403</v>
      </c>
      <c r="K217" s="582">
        <v>1</v>
      </c>
      <c r="L217" s="569">
        <v>2</v>
      </c>
      <c r="M217" s="570">
        <v>513.08025362036403</v>
      </c>
    </row>
    <row r="218" spans="1:13" ht="14.4" customHeight="1" x14ac:dyDescent="0.3">
      <c r="A218" s="565" t="s">
        <v>448</v>
      </c>
      <c r="B218" s="566" t="s">
        <v>2203</v>
      </c>
      <c r="C218" s="566" t="s">
        <v>2205</v>
      </c>
      <c r="D218" s="566" t="s">
        <v>1521</v>
      </c>
      <c r="E218" s="566" t="s">
        <v>1526</v>
      </c>
      <c r="F218" s="569"/>
      <c r="G218" s="569"/>
      <c r="H218" s="582">
        <v>0</v>
      </c>
      <c r="I218" s="569">
        <v>2</v>
      </c>
      <c r="J218" s="569">
        <v>1834.16</v>
      </c>
      <c r="K218" s="582">
        <v>1</v>
      </c>
      <c r="L218" s="569">
        <v>2</v>
      </c>
      <c r="M218" s="570">
        <v>1834.16</v>
      </c>
    </row>
    <row r="219" spans="1:13" ht="14.4" customHeight="1" x14ac:dyDescent="0.3">
      <c r="A219" s="565" t="s">
        <v>448</v>
      </c>
      <c r="B219" s="566" t="s">
        <v>2203</v>
      </c>
      <c r="C219" s="566" t="s">
        <v>2206</v>
      </c>
      <c r="D219" s="566" t="s">
        <v>497</v>
      </c>
      <c r="E219" s="566" t="s">
        <v>498</v>
      </c>
      <c r="F219" s="569">
        <v>2</v>
      </c>
      <c r="G219" s="569">
        <v>344.14014028879001</v>
      </c>
      <c r="H219" s="582">
        <v>1</v>
      </c>
      <c r="I219" s="569"/>
      <c r="J219" s="569"/>
      <c r="K219" s="582">
        <v>0</v>
      </c>
      <c r="L219" s="569">
        <v>2</v>
      </c>
      <c r="M219" s="570">
        <v>344.14014028879001</v>
      </c>
    </row>
    <row r="220" spans="1:13" ht="14.4" customHeight="1" x14ac:dyDescent="0.3">
      <c r="A220" s="565" t="s">
        <v>448</v>
      </c>
      <c r="B220" s="566" t="s">
        <v>2207</v>
      </c>
      <c r="C220" s="566" t="s">
        <v>2208</v>
      </c>
      <c r="D220" s="566" t="s">
        <v>1522</v>
      </c>
      <c r="E220" s="566" t="s">
        <v>1523</v>
      </c>
      <c r="F220" s="569"/>
      <c r="G220" s="569"/>
      <c r="H220" s="582">
        <v>0</v>
      </c>
      <c r="I220" s="569">
        <v>22</v>
      </c>
      <c r="J220" s="569">
        <v>5641.4480089434146</v>
      </c>
      <c r="K220" s="582">
        <v>1</v>
      </c>
      <c r="L220" s="569">
        <v>22</v>
      </c>
      <c r="M220" s="570">
        <v>5641.4480089434146</v>
      </c>
    </row>
    <row r="221" spans="1:13" ht="14.4" customHeight="1" x14ac:dyDescent="0.3">
      <c r="A221" s="565" t="s">
        <v>448</v>
      </c>
      <c r="B221" s="566" t="s">
        <v>2207</v>
      </c>
      <c r="C221" s="566" t="s">
        <v>2209</v>
      </c>
      <c r="D221" s="566" t="s">
        <v>1519</v>
      </c>
      <c r="E221" s="566" t="s">
        <v>1520</v>
      </c>
      <c r="F221" s="569"/>
      <c r="G221" s="569"/>
      <c r="H221" s="582">
        <v>0</v>
      </c>
      <c r="I221" s="569">
        <v>1</v>
      </c>
      <c r="J221" s="569">
        <v>526.73992433854403</v>
      </c>
      <c r="K221" s="582">
        <v>1</v>
      </c>
      <c r="L221" s="569">
        <v>1</v>
      </c>
      <c r="M221" s="570">
        <v>526.73992433854403</v>
      </c>
    </row>
    <row r="222" spans="1:13" ht="14.4" customHeight="1" x14ac:dyDescent="0.3">
      <c r="A222" s="565" t="s">
        <v>448</v>
      </c>
      <c r="B222" s="566" t="s">
        <v>2207</v>
      </c>
      <c r="C222" s="566" t="s">
        <v>2210</v>
      </c>
      <c r="D222" s="566" t="s">
        <v>2211</v>
      </c>
      <c r="E222" s="566" t="s">
        <v>2212</v>
      </c>
      <c r="F222" s="569"/>
      <c r="G222" s="569"/>
      <c r="H222" s="582">
        <v>0</v>
      </c>
      <c r="I222" s="569">
        <v>1</v>
      </c>
      <c r="J222" s="569">
        <v>152.56</v>
      </c>
      <c r="K222" s="582">
        <v>1</v>
      </c>
      <c r="L222" s="569">
        <v>1</v>
      </c>
      <c r="M222" s="570">
        <v>152.56</v>
      </c>
    </row>
    <row r="223" spans="1:13" ht="14.4" customHeight="1" x14ac:dyDescent="0.3">
      <c r="A223" s="565" t="s">
        <v>448</v>
      </c>
      <c r="B223" s="566" t="s">
        <v>2213</v>
      </c>
      <c r="C223" s="566" t="s">
        <v>2214</v>
      </c>
      <c r="D223" s="566" t="s">
        <v>1518</v>
      </c>
      <c r="E223" s="566" t="s">
        <v>512</v>
      </c>
      <c r="F223" s="569"/>
      <c r="G223" s="569"/>
      <c r="H223" s="582">
        <v>0</v>
      </c>
      <c r="I223" s="569">
        <v>10</v>
      </c>
      <c r="J223" s="569">
        <v>1742.737495087446</v>
      </c>
      <c r="K223" s="582">
        <v>1</v>
      </c>
      <c r="L223" s="569">
        <v>10</v>
      </c>
      <c r="M223" s="570">
        <v>1742.737495087446</v>
      </c>
    </row>
    <row r="224" spans="1:13" ht="14.4" customHeight="1" x14ac:dyDescent="0.3">
      <c r="A224" s="565" t="s">
        <v>448</v>
      </c>
      <c r="B224" s="566" t="s">
        <v>2213</v>
      </c>
      <c r="C224" s="566" t="s">
        <v>2215</v>
      </c>
      <c r="D224" s="566" t="s">
        <v>482</v>
      </c>
      <c r="E224" s="566" t="s">
        <v>2216</v>
      </c>
      <c r="F224" s="569">
        <v>6</v>
      </c>
      <c r="G224" s="569">
        <v>909.39003811858993</v>
      </c>
      <c r="H224" s="582">
        <v>1</v>
      </c>
      <c r="I224" s="569"/>
      <c r="J224" s="569"/>
      <c r="K224" s="582">
        <v>0</v>
      </c>
      <c r="L224" s="569">
        <v>6</v>
      </c>
      <c r="M224" s="570">
        <v>909.39003811858993</v>
      </c>
    </row>
    <row r="225" spans="1:13" ht="14.4" customHeight="1" x14ac:dyDescent="0.3">
      <c r="A225" s="565" t="s">
        <v>448</v>
      </c>
      <c r="B225" s="566" t="s">
        <v>2217</v>
      </c>
      <c r="C225" s="566" t="s">
        <v>2218</v>
      </c>
      <c r="D225" s="566" t="s">
        <v>561</v>
      </c>
      <c r="E225" s="566" t="s">
        <v>562</v>
      </c>
      <c r="F225" s="569">
        <v>2</v>
      </c>
      <c r="G225" s="569">
        <v>278.97919772894801</v>
      </c>
      <c r="H225" s="582">
        <v>1</v>
      </c>
      <c r="I225" s="569"/>
      <c r="J225" s="569"/>
      <c r="K225" s="582">
        <v>0</v>
      </c>
      <c r="L225" s="569">
        <v>2</v>
      </c>
      <c r="M225" s="570">
        <v>278.97919772894801</v>
      </c>
    </row>
    <row r="226" spans="1:13" ht="14.4" customHeight="1" x14ac:dyDescent="0.3">
      <c r="A226" s="565" t="s">
        <v>448</v>
      </c>
      <c r="B226" s="566" t="s">
        <v>2219</v>
      </c>
      <c r="C226" s="566" t="s">
        <v>2220</v>
      </c>
      <c r="D226" s="566" t="s">
        <v>1370</v>
      </c>
      <c r="E226" s="566" t="s">
        <v>1371</v>
      </c>
      <c r="F226" s="569"/>
      <c r="G226" s="569"/>
      <c r="H226" s="582">
        <v>0</v>
      </c>
      <c r="I226" s="569">
        <v>9</v>
      </c>
      <c r="J226" s="569">
        <v>855.11999999999989</v>
      </c>
      <c r="K226" s="582">
        <v>1</v>
      </c>
      <c r="L226" s="569">
        <v>9</v>
      </c>
      <c r="M226" s="570">
        <v>855.11999999999989</v>
      </c>
    </row>
    <row r="227" spans="1:13" ht="14.4" customHeight="1" x14ac:dyDescent="0.3">
      <c r="A227" s="565" t="s">
        <v>448</v>
      </c>
      <c r="B227" s="566" t="s">
        <v>2219</v>
      </c>
      <c r="C227" s="566" t="s">
        <v>2221</v>
      </c>
      <c r="D227" s="566" t="s">
        <v>1367</v>
      </c>
      <c r="E227" s="566" t="s">
        <v>2222</v>
      </c>
      <c r="F227" s="569"/>
      <c r="G227" s="569"/>
      <c r="H227" s="582">
        <v>0</v>
      </c>
      <c r="I227" s="569">
        <v>3</v>
      </c>
      <c r="J227" s="569">
        <v>452.35912670150401</v>
      </c>
      <c r="K227" s="582">
        <v>1</v>
      </c>
      <c r="L227" s="569">
        <v>3</v>
      </c>
      <c r="M227" s="570">
        <v>452.35912670150401</v>
      </c>
    </row>
    <row r="228" spans="1:13" ht="14.4" customHeight="1" x14ac:dyDescent="0.3">
      <c r="A228" s="565" t="s">
        <v>448</v>
      </c>
      <c r="B228" s="566" t="s">
        <v>2223</v>
      </c>
      <c r="C228" s="566" t="s">
        <v>2224</v>
      </c>
      <c r="D228" s="566" t="s">
        <v>1547</v>
      </c>
      <c r="E228" s="566" t="s">
        <v>512</v>
      </c>
      <c r="F228" s="569"/>
      <c r="G228" s="569"/>
      <c r="H228" s="582">
        <v>0</v>
      </c>
      <c r="I228" s="569">
        <v>1</v>
      </c>
      <c r="J228" s="569">
        <v>624.86</v>
      </c>
      <c r="K228" s="582">
        <v>1</v>
      </c>
      <c r="L228" s="569">
        <v>1</v>
      </c>
      <c r="M228" s="570">
        <v>624.86</v>
      </c>
    </row>
    <row r="229" spans="1:13" ht="14.4" customHeight="1" x14ac:dyDescent="0.3">
      <c r="A229" s="565" t="s">
        <v>448</v>
      </c>
      <c r="B229" s="566" t="s">
        <v>2223</v>
      </c>
      <c r="C229" s="566" t="s">
        <v>2225</v>
      </c>
      <c r="D229" s="566" t="s">
        <v>517</v>
      </c>
      <c r="E229" s="566" t="s">
        <v>505</v>
      </c>
      <c r="F229" s="569">
        <v>1</v>
      </c>
      <c r="G229" s="569">
        <v>426.87017053163697</v>
      </c>
      <c r="H229" s="582">
        <v>1</v>
      </c>
      <c r="I229" s="569"/>
      <c r="J229" s="569"/>
      <c r="K229" s="582">
        <v>0</v>
      </c>
      <c r="L229" s="569">
        <v>1</v>
      </c>
      <c r="M229" s="570">
        <v>426.87017053163697</v>
      </c>
    </row>
    <row r="230" spans="1:13" ht="14.4" customHeight="1" x14ac:dyDescent="0.3">
      <c r="A230" s="565" t="s">
        <v>448</v>
      </c>
      <c r="B230" s="566" t="s">
        <v>2223</v>
      </c>
      <c r="C230" s="566" t="s">
        <v>2226</v>
      </c>
      <c r="D230" s="566" t="s">
        <v>504</v>
      </c>
      <c r="E230" s="566" t="s">
        <v>505</v>
      </c>
      <c r="F230" s="569">
        <v>1</v>
      </c>
      <c r="G230" s="569">
        <v>426.87071699485102</v>
      </c>
      <c r="H230" s="582">
        <v>1</v>
      </c>
      <c r="I230" s="569"/>
      <c r="J230" s="569"/>
      <c r="K230" s="582">
        <v>0</v>
      </c>
      <c r="L230" s="569">
        <v>1</v>
      </c>
      <c r="M230" s="570">
        <v>426.87071699485102</v>
      </c>
    </row>
    <row r="231" spans="1:13" ht="14.4" customHeight="1" x14ac:dyDescent="0.3">
      <c r="A231" s="565" t="s">
        <v>448</v>
      </c>
      <c r="B231" s="566" t="s">
        <v>2223</v>
      </c>
      <c r="C231" s="566" t="s">
        <v>2227</v>
      </c>
      <c r="D231" s="566" t="s">
        <v>506</v>
      </c>
      <c r="E231" s="566" t="s">
        <v>483</v>
      </c>
      <c r="F231" s="569">
        <v>1</v>
      </c>
      <c r="G231" s="569">
        <v>580.12</v>
      </c>
      <c r="H231" s="582">
        <v>1</v>
      </c>
      <c r="I231" s="569"/>
      <c r="J231" s="569"/>
      <c r="K231" s="582">
        <v>0</v>
      </c>
      <c r="L231" s="569">
        <v>1</v>
      </c>
      <c r="M231" s="570">
        <v>580.12</v>
      </c>
    </row>
    <row r="232" spans="1:13" ht="14.4" customHeight="1" x14ac:dyDescent="0.3">
      <c r="A232" s="565" t="s">
        <v>448</v>
      </c>
      <c r="B232" s="566" t="s">
        <v>2228</v>
      </c>
      <c r="C232" s="566" t="s">
        <v>2229</v>
      </c>
      <c r="D232" s="566" t="s">
        <v>1499</v>
      </c>
      <c r="E232" s="566" t="s">
        <v>487</v>
      </c>
      <c r="F232" s="569"/>
      <c r="G232" s="569"/>
      <c r="H232" s="582">
        <v>0</v>
      </c>
      <c r="I232" s="569">
        <v>1</v>
      </c>
      <c r="J232" s="569">
        <v>103.35</v>
      </c>
      <c r="K232" s="582">
        <v>1</v>
      </c>
      <c r="L232" s="569">
        <v>1</v>
      </c>
      <c r="M232" s="570">
        <v>103.35</v>
      </c>
    </row>
    <row r="233" spans="1:13" ht="14.4" customHeight="1" x14ac:dyDescent="0.3">
      <c r="A233" s="565" t="s">
        <v>448</v>
      </c>
      <c r="B233" s="566" t="s">
        <v>2228</v>
      </c>
      <c r="C233" s="566" t="s">
        <v>2230</v>
      </c>
      <c r="D233" s="566" t="s">
        <v>484</v>
      </c>
      <c r="E233" s="566" t="s">
        <v>485</v>
      </c>
      <c r="F233" s="569">
        <v>2</v>
      </c>
      <c r="G233" s="569">
        <v>305.47000000000003</v>
      </c>
      <c r="H233" s="582">
        <v>1</v>
      </c>
      <c r="I233" s="569"/>
      <c r="J233" s="569"/>
      <c r="K233" s="582">
        <v>0</v>
      </c>
      <c r="L233" s="569">
        <v>2</v>
      </c>
      <c r="M233" s="570">
        <v>305.47000000000003</v>
      </c>
    </row>
    <row r="234" spans="1:13" ht="14.4" customHeight="1" x14ac:dyDescent="0.3">
      <c r="A234" s="565" t="s">
        <v>448</v>
      </c>
      <c r="B234" s="566" t="s">
        <v>2228</v>
      </c>
      <c r="C234" s="566" t="s">
        <v>2231</v>
      </c>
      <c r="D234" s="566" t="s">
        <v>486</v>
      </c>
      <c r="E234" s="566" t="s">
        <v>487</v>
      </c>
      <c r="F234" s="569">
        <v>6</v>
      </c>
      <c r="G234" s="569">
        <v>752.95</v>
      </c>
      <c r="H234" s="582">
        <v>1</v>
      </c>
      <c r="I234" s="569"/>
      <c r="J234" s="569"/>
      <c r="K234" s="582">
        <v>0</v>
      </c>
      <c r="L234" s="569">
        <v>6</v>
      </c>
      <c r="M234" s="570">
        <v>752.95</v>
      </c>
    </row>
    <row r="235" spans="1:13" ht="14.4" customHeight="1" x14ac:dyDescent="0.3">
      <c r="A235" s="565" t="s">
        <v>448</v>
      </c>
      <c r="B235" s="566" t="s">
        <v>2228</v>
      </c>
      <c r="C235" s="566" t="s">
        <v>2232</v>
      </c>
      <c r="D235" s="566" t="s">
        <v>513</v>
      </c>
      <c r="E235" s="566" t="s">
        <v>514</v>
      </c>
      <c r="F235" s="569">
        <v>3</v>
      </c>
      <c r="G235" s="569">
        <v>368.98979933928604</v>
      </c>
      <c r="H235" s="582">
        <v>1</v>
      </c>
      <c r="I235" s="569"/>
      <c r="J235" s="569"/>
      <c r="K235" s="582">
        <v>0</v>
      </c>
      <c r="L235" s="569">
        <v>3</v>
      </c>
      <c r="M235" s="570">
        <v>368.98979933928604</v>
      </c>
    </row>
    <row r="236" spans="1:13" ht="14.4" customHeight="1" x14ac:dyDescent="0.3">
      <c r="A236" s="565" t="s">
        <v>448</v>
      </c>
      <c r="B236" s="566" t="s">
        <v>2233</v>
      </c>
      <c r="C236" s="566" t="s">
        <v>2234</v>
      </c>
      <c r="D236" s="566" t="s">
        <v>1409</v>
      </c>
      <c r="E236" s="566" t="s">
        <v>2235</v>
      </c>
      <c r="F236" s="569"/>
      <c r="G236" s="569"/>
      <c r="H236" s="582">
        <v>0</v>
      </c>
      <c r="I236" s="569">
        <v>5</v>
      </c>
      <c r="J236" s="569">
        <v>298.2395274826564</v>
      </c>
      <c r="K236" s="582">
        <v>1</v>
      </c>
      <c r="L236" s="569">
        <v>5</v>
      </c>
      <c r="M236" s="570">
        <v>298.2395274826564</v>
      </c>
    </row>
    <row r="237" spans="1:13" ht="14.4" customHeight="1" x14ac:dyDescent="0.3">
      <c r="A237" s="565" t="s">
        <v>448</v>
      </c>
      <c r="B237" s="566" t="s">
        <v>2236</v>
      </c>
      <c r="C237" s="566" t="s">
        <v>2237</v>
      </c>
      <c r="D237" s="566" t="s">
        <v>476</v>
      </c>
      <c r="E237" s="566" t="s">
        <v>2238</v>
      </c>
      <c r="F237" s="569">
        <v>1</v>
      </c>
      <c r="G237" s="569">
        <v>386.29</v>
      </c>
      <c r="H237" s="582">
        <v>1</v>
      </c>
      <c r="I237" s="569"/>
      <c r="J237" s="569"/>
      <c r="K237" s="582">
        <v>0</v>
      </c>
      <c r="L237" s="569">
        <v>1</v>
      </c>
      <c r="M237" s="570">
        <v>386.29</v>
      </c>
    </row>
    <row r="238" spans="1:13" ht="14.4" customHeight="1" x14ac:dyDescent="0.3">
      <c r="A238" s="565" t="s">
        <v>448</v>
      </c>
      <c r="B238" s="566" t="s">
        <v>2239</v>
      </c>
      <c r="C238" s="566" t="s">
        <v>2240</v>
      </c>
      <c r="D238" s="566" t="s">
        <v>1435</v>
      </c>
      <c r="E238" s="566" t="s">
        <v>2241</v>
      </c>
      <c r="F238" s="569"/>
      <c r="G238" s="569"/>
      <c r="H238" s="582">
        <v>0</v>
      </c>
      <c r="I238" s="569">
        <v>4</v>
      </c>
      <c r="J238" s="569">
        <v>3685.5827574916748</v>
      </c>
      <c r="K238" s="582">
        <v>1</v>
      </c>
      <c r="L238" s="569">
        <v>4</v>
      </c>
      <c r="M238" s="570">
        <v>3685.5827574916748</v>
      </c>
    </row>
    <row r="239" spans="1:13" ht="14.4" customHeight="1" x14ac:dyDescent="0.3">
      <c r="A239" s="565" t="s">
        <v>448</v>
      </c>
      <c r="B239" s="566" t="s">
        <v>2242</v>
      </c>
      <c r="C239" s="566" t="s">
        <v>2243</v>
      </c>
      <c r="D239" s="566" t="s">
        <v>1368</v>
      </c>
      <c r="E239" s="566" t="s">
        <v>2244</v>
      </c>
      <c r="F239" s="569"/>
      <c r="G239" s="569"/>
      <c r="H239" s="582">
        <v>0</v>
      </c>
      <c r="I239" s="569">
        <v>8</v>
      </c>
      <c r="J239" s="569">
        <v>2186.6589222175471</v>
      </c>
      <c r="K239" s="582">
        <v>1</v>
      </c>
      <c r="L239" s="569">
        <v>8</v>
      </c>
      <c r="M239" s="570">
        <v>2186.6589222175471</v>
      </c>
    </row>
    <row r="240" spans="1:13" ht="14.4" customHeight="1" x14ac:dyDescent="0.3">
      <c r="A240" s="565" t="s">
        <v>448</v>
      </c>
      <c r="B240" s="566" t="s">
        <v>2242</v>
      </c>
      <c r="C240" s="566" t="s">
        <v>2245</v>
      </c>
      <c r="D240" s="566" t="s">
        <v>1368</v>
      </c>
      <c r="E240" s="566" t="s">
        <v>512</v>
      </c>
      <c r="F240" s="569"/>
      <c r="G240" s="569"/>
      <c r="H240" s="582">
        <v>0</v>
      </c>
      <c r="I240" s="569">
        <v>15</v>
      </c>
      <c r="J240" s="569">
        <v>1636.8788759768461</v>
      </c>
      <c r="K240" s="582">
        <v>1</v>
      </c>
      <c r="L240" s="569">
        <v>15</v>
      </c>
      <c r="M240" s="570">
        <v>1636.8788759768461</v>
      </c>
    </row>
    <row r="241" spans="1:13" ht="14.4" customHeight="1" x14ac:dyDescent="0.3">
      <c r="A241" s="565" t="s">
        <v>448</v>
      </c>
      <c r="B241" s="566" t="s">
        <v>2242</v>
      </c>
      <c r="C241" s="566" t="s">
        <v>2246</v>
      </c>
      <c r="D241" s="566" t="s">
        <v>1368</v>
      </c>
      <c r="E241" s="566" t="s">
        <v>559</v>
      </c>
      <c r="F241" s="569"/>
      <c r="G241" s="569"/>
      <c r="H241" s="582">
        <v>0</v>
      </c>
      <c r="I241" s="569">
        <v>1</v>
      </c>
      <c r="J241" s="569">
        <v>313.74</v>
      </c>
      <c r="K241" s="582">
        <v>1</v>
      </c>
      <c r="L241" s="569">
        <v>1</v>
      </c>
      <c r="M241" s="570">
        <v>313.74</v>
      </c>
    </row>
    <row r="242" spans="1:13" ht="14.4" customHeight="1" x14ac:dyDescent="0.3">
      <c r="A242" s="565" t="s">
        <v>448</v>
      </c>
      <c r="B242" s="566" t="s">
        <v>2247</v>
      </c>
      <c r="C242" s="566" t="s">
        <v>2248</v>
      </c>
      <c r="D242" s="566" t="s">
        <v>1505</v>
      </c>
      <c r="E242" s="566" t="s">
        <v>555</v>
      </c>
      <c r="F242" s="569"/>
      <c r="G242" s="569"/>
      <c r="H242" s="582">
        <v>0</v>
      </c>
      <c r="I242" s="569">
        <v>2</v>
      </c>
      <c r="J242" s="569">
        <v>206.51052083203101</v>
      </c>
      <c r="K242" s="582">
        <v>1</v>
      </c>
      <c r="L242" s="569">
        <v>2</v>
      </c>
      <c r="M242" s="570">
        <v>206.51052083203101</v>
      </c>
    </row>
    <row r="243" spans="1:13" ht="14.4" customHeight="1" x14ac:dyDescent="0.3">
      <c r="A243" s="565" t="s">
        <v>448</v>
      </c>
      <c r="B243" s="566" t="s">
        <v>2247</v>
      </c>
      <c r="C243" s="566" t="s">
        <v>2249</v>
      </c>
      <c r="D243" s="566" t="s">
        <v>568</v>
      </c>
      <c r="E243" s="566" t="s">
        <v>569</v>
      </c>
      <c r="F243" s="569">
        <v>2</v>
      </c>
      <c r="G243" s="569">
        <v>203.18</v>
      </c>
      <c r="H243" s="582">
        <v>1</v>
      </c>
      <c r="I243" s="569"/>
      <c r="J243" s="569"/>
      <c r="K243" s="582">
        <v>0</v>
      </c>
      <c r="L243" s="569">
        <v>2</v>
      </c>
      <c r="M243" s="570">
        <v>203.18</v>
      </c>
    </row>
    <row r="244" spans="1:13" ht="14.4" customHeight="1" x14ac:dyDescent="0.3">
      <c r="A244" s="565" t="s">
        <v>448</v>
      </c>
      <c r="B244" s="566" t="s">
        <v>2247</v>
      </c>
      <c r="C244" s="566" t="s">
        <v>2250</v>
      </c>
      <c r="D244" s="566" t="s">
        <v>568</v>
      </c>
      <c r="E244" s="566" t="s">
        <v>570</v>
      </c>
      <c r="F244" s="569">
        <v>2</v>
      </c>
      <c r="G244" s="569">
        <v>343.84</v>
      </c>
      <c r="H244" s="582">
        <v>1</v>
      </c>
      <c r="I244" s="569"/>
      <c r="J244" s="569"/>
      <c r="K244" s="582">
        <v>0</v>
      </c>
      <c r="L244" s="569">
        <v>2</v>
      </c>
      <c r="M244" s="570">
        <v>343.84</v>
      </c>
    </row>
    <row r="245" spans="1:13" ht="14.4" customHeight="1" x14ac:dyDescent="0.3">
      <c r="A245" s="565" t="s">
        <v>448</v>
      </c>
      <c r="B245" s="566" t="s">
        <v>2251</v>
      </c>
      <c r="C245" s="566" t="s">
        <v>2252</v>
      </c>
      <c r="D245" s="566" t="s">
        <v>1464</v>
      </c>
      <c r="E245" s="566" t="s">
        <v>2253</v>
      </c>
      <c r="F245" s="569"/>
      <c r="G245" s="569"/>
      <c r="H245" s="582">
        <v>0</v>
      </c>
      <c r="I245" s="569">
        <v>1</v>
      </c>
      <c r="J245" s="569">
        <v>50.44</v>
      </c>
      <c r="K245" s="582">
        <v>1</v>
      </c>
      <c r="L245" s="569">
        <v>1</v>
      </c>
      <c r="M245" s="570">
        <v>50.44</v>
      </c>
    </row>
    <row r="246" spans="1:13" ht="14.4" customHeight="1" x14ac:dyDescent="0.3">
      <c r="A246" s="565" t="s">
        <v>448</v>
      </c>
      <c r="B246" s="566" t="s">
        <v>2254</v>
      </c>
      <c r="C246" s="566" t="s">
        <v>2255</v>
      </c>
      <c r="D246" s="566" t="s">
        <v>577</v>
      </c>
      <c r="E246" s="566" t="s">
        <v>578</v>
      </c>
      <c r="F246" s="569">
        <v>1</v>
      </c>
      <c r="G246" s="569">
        <v>247.83956200281801</v>
      </c>
      <c r="H246" s="582">
        <v>1</v>
      </c>
      <c r="I246" s="569"/>
      <c r="J246" s="569"/>
      <c r="K246" s="582">
        <v>0</v>
      </c>
      <c r="L246" s="569">
        <v>1</v>
      </c>
      <c r="M246" s="570">
        <v>247.83956200281801</v>
      </c>
    </row>
    <row r="247" spans="1:13" ht="14.4" customHeight="1" x14ac:dyDescent="0.3">
      <c r="A247" s="565" t="s">
        <v>448</v>
      </c>
      <c r="B247" s="566" t="s">
        <v>2254</v>
      </c>
      <c r="C247" s="566" t="s">
        <v>2256</v>
      </c>
      <c r="D247" s="566" t="s">
        <v>1535</v>
      </c>
      <c r="E247" s="566" t="s">
        <v>1536</v>
      </c>
      <c r="F247" s="569"/>
      <c r="G247" s="569"/>
      <c r="H247" s="582">
        <v>0</v>
      </c>
      <c r="I247" s="569">
        <v>3</v>
      </c>
      <c r="J247" s="569">
        <v>690.27022820652701</v>
      </c>
      <c r="K247" s="582">
        <v>1</v>
      </c>
      <c r="L247" s="569">
        <v>3</v>
      </c>
      <c r="M247" s="570">
        <v>690.27022820652701</v>
      </c>
    </row>
    <row r="248" spans="1:13" ht="14.4" customHeight="1" x14ac:dyDescent="0.3">
      <c r="A248" s="565" t="s">
        <v>448</v>
      </c>
      <c r="B248" s="566" t="s">
        <v>2257</v>
      </c>
      <c r="C248" s="566" t="s">
        <v>2258</v>
      </c>
      <c r="D248" s="566" t="s">
        <v>1558</v>
      </c>
      <c r="E248" s="566" t="s">
        <v>1555</v>
      </c>
      <c r="F248" s="569"/>
      <c r="G248" s="569"/>
      <c r="H248" s="582">
        <v>0</v>
      </c>
      <c r="I248" s="569">
        <v>92</v>
      </c>
      <c r="J248" s="569">
        <v>19042.187837272417</v>
      </c>
      <c r="K248" s="582">
        <v>1</v>
      </c>
      <c r="L248" s="569">
        <v>92</v>
      </c>
      <c r="M248" s="570">
        <v>19042.187837272417</v>
      </c>
    </row>
    <row r="249" spans="1:13" ht="14.4" customHeight="1" x14ac:dyDescent="0.3">
      <c r="A249" s="565" t="s">
        <v>448</v>
      </c>
      <c r="B249" s="566" t="s">
        <v>2257</v>
      </c>
      <c r="C249" s="566" t="s">
        <v>2259</v>
      </c>
      <c r="D249" s="566" t="s">
        <v>1554</v>
      </c>
      <c r="E249" s="566" t="s">
        <v>1555</v>
      </c>
      <c r="F249" s="569"/>
      <c r="G249" s="569"/>
      <c r="H249" s="582">
        <v>0</v>
      </c>
      <c r="I249" s="569">
        <v>238</v>
      </c>
      <c r="J249" s="569">
        <v>43641.994458569308</v>
      </c>
      <c r="K249" s="582">
        <v>1</v>
      </c>
      <c r="L249" s="569">
        <v>238</v>
      </c>
      <c r="M249" s="570">
        <v>43641.994458569308</v>
      </c>
    </row>
    <row r="250" spans="1:13" ht="14.4" customHeight="1" x14ac:dyDescent="0.3">
      <c r="A250" s="565" t="s">
        <v>448</v>
      </c>
      <c r="B250" s="566" t="s">
        <v>2257</v>
      </c>
      <c r="C250" s="566" t="s">
        <v>2260</v>
      </c>
      <c r="D250" s="566" t="s">
        <v>1554</v>
      </c>
      <c r="E250" s="566" t="s">
        <v>1556</v>
      </c>
      <c r="F250" s="569"/>
      <c r="G250" s="569"/>
      <c r="H250" s="582">
        <v>0</v>
      </c>
      <c r="I250" s="569">
        <v>14</v>
      </c>
      <c r="J250" s="569">
        <v>1007.16006336455</v>
      </c>
      <c r="K250" s="582">
        <v>1</v>
      </c>
      <c r="L250" s="569">
        <v>14</v>
      </c>
      <c r="M250" s="570">
        <v>1007.16006336455</v>
      </c>
    </row>
    <row r="251" spans="1:13" ht="14.4" customHeight="1" x14ac:dyDescent="0.3">
      <c r="A251" s="565" t="s">
        <v>448</v>
      </c>
      <c r="B251" s="566" t="s">
        <v>2257</v>
      </c>
      <c r="C251" s="566" t="s">
        <v>2261</v>
      </c>
      <c r="D251" s="566" t="s">
        <v>1557</v>
      </c>
      <c r="E251" s="566" t="s">
        <v>1555</v>
      </c>
      <c r="F251" s="569"/>
      <c r="G251" s="569"/>
      <c r="H251" s="582">
        <v>0</v>
      </c>
      <c r="I251" s="569">
        <v>41</v>
      </c>
      <c r="J251" s="569">
        <v>10371.764261846511</v>
      </c>
      <c r="K251" s="582">
        <v>1</v>
      </c>
      <c r="L251" s="569">
        <v>41</v>
      </c>
      <c r="M251" s="570">
        <v>10371.764261846511</v>
      </c>
    </row>
    <row r="252" spans="1:13" ht="14.4" customHeight="1" x14ac:dyDescent="0.3">
      <c r="A252" s="565" t="s">
        <v>448</v>
      </c>
      <c r="B252" s="566" t="s">
        <v>2257</v>
      </c>
      <c r="C252" s="566" t="s">
        <v>2262</v>
      </c>
      <c r="D252" s="566" t="s">
        <v>1550</v>
      </c>
      <c r="E252" s="566" t="s">
        <v>1551</v>
      </c>
      <c r="F252" s="569"/>
      <c r="G252" s="569"/>
      <c r="H252" s="582">
        <v>0</v>
      </c>
      <c r="I252" s="569">
        <v>1</v>
      </c>
      <c r="J252" s="569">
        <v>194.629978683123</v>
      </c>
      <c r="K252" s="582">
        <v>1</v>
      </c>
      <c r="L252" s="569">
        <v>1</v>
      </c>
      <c r="M252" s="570">
        <v>194.629978683123</v>
      </c>
    </row>
    <row r="253" spans="1:13" ht="14.4" customHeight="1" thickBot="1" x14ac:dyDescent="0.35">
      <c r="A253" s="571" t="s">
        <v>452</v>
      </c>
      <c r="B253" s="572" t="s">
        <v>2242</v>
      </c>
      <c r="C253" s="572" t="s">
        <v>2245</v>
      </c>
      <c r="D253" s="572" t="s">
        <v>1368</v>
      </c>
      <c r="E253" s="572" t="s">
        <v>512</v>
      </c>
      <c r="F253" s="575"/>
      <c r="G253" s="575"/>
      <c r="H253" s="583">
        <v>0</v>
      </c>
      <c r="I253" s="575">
        <v>1</v>
      </c>
      <c r="J253" s="575">
        <v>108.95</v>
      </c>
      <c r="K253" s="583">
        <v>1</v>
      </c>
      <c r="L253" s="575">
        <v>1</v>
      </c>
      <c r="M253" s="576">
        <v>108.95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218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19</v>
      </c>
      <c r="D3" s="438"/>
      <c r="E3" s="438" t="s">
        <v>20</v>
      </c>
      <c r="F3" s="438"/>
      <c r="G3" s="438"/>
      <c r="H3" s="438"/>
      <c r="I3" s="438" t="s">
        <v>234</v>
      </c>
      <c r="J3" s="438"/>
      <c r="K3" s="438"/>
      <c r="L3" s="440"/>
    </row>
    <row r="4" spans="1:13" ht="14.4" customHeight="1" thickBot="1" x14ac:dyDescent="0.35">
      <c r="A4" s="157" t="s">
        <v>21</v>
      </c>
      <c r="B4" s="158" t="s">
        <v>22</v>
      </c>
      <c r="C4" s="159" t="s">
        <v>23</v>
      </c>
      <c r="D4" s="159" t="s">
        <v>24</v>
      </c>
      <c r="E4" s="159" t="s">
        <v>23</v>
      </c>
      <c r="F4" s="159" t="s">
        <v>5</v>
      </c>
      <c r="G4" s="159" t="s">
        <v>24</v>
      </c>
      <c r="H4" s="159" t="s">
        <v>5</v>
      </c>
      <c r="I4" s="159" t="s">
        <v>23</v>
      </c>
      <c r="J4" s="159" t="s">
        <v>5</v>
      </c>
      <c r="K4" s="159" t="s">
        <v>24</v>
      </c>
      <c r="L4" s="160" t="s">
        <v>5</v>
      </c>
    </row>
    <row r="5" spans="1:13" ht="14.4" customHeight="1" x14ac:dyDescent="0.3">
      <c r="A5" s="550">
        <v>30</v>
      </c>
      <c r="B5" s="551" t="s">
        <v>438</v>
      </c>
      <c r="C5" s="552">
        <v>497607.94000000041</v>
      </c>
      <c r="D5" s="552">
        <v>1403</v>
      </c>
      <c r="E5" s="552">
        <v>148379.25000000003</v>
      </c>
      <c r="F5" s="553">
        <v>0.29818505307612236</v>
      </c>
      <c r="G5" s="552">
        <v>387</v>
      </c>
      <c r="H5" s="553">
        <v>0.2758374910905203</v>
      </c>
      <c r="I5" s="552">
        <v>349228.69000000041</v>
      </c>
      <c r="J5" s="553">
        <v>0.70181494692387769</v>
      </c>
      <c r="K5" s="552">
        <v>1016</v>
      </c>
      <c r="L5" s="553">
        <v>0.72416250890947964</v>
      </c>
      <c r="M5" s="552" t="s">
        <v>110</v>
      </c>
    </row>
    <row r="6" spans="1:13" ht="14.4" customHeight="1" x14ac:dyDescent="0.3">
      <c r="A6" s="550">
        <v>30</v>
      </c>
      <c r="B6" s="551" t="s">
        <v>2263</v>
      </c>
      <c r="C6" s="552">
        <v>484824.97000000044</v>
      </c>
      <c r="D6" s="552">
        <v>1333</v>
      </c>
      <c r="E6" s="552">
        <v>138056.28000000003</v>
      </c>
      <c r="F6" s="553">
        <v>0.28475488793409282</v>
      </c>
      <c r="G6" s="552">
        <v>337</v>
      </c>
      <c r="H6" s="553">
        <v>0.25281320330082518</v>
      </c>
      <c r="I6" s="552">
        <v>346768.69000000041</v>
      </c>
      <c r="J6" s="553">
        <v>0.71524511206590724</v>
      </c>
      <c r="K6" s="552">
        <v>996</v>
      </c>
      <c r="L6" s="553">
        <v>0.74718679669917476</v>
      </c>
      <c r="M6" s="552" t="s">
        <v>2</v>
      </c>
    </row>
    <row r="7" spans="1:13" ht="14.4" customHeight="1" x14ac:dyDescent="0.3">
      <c r="A7" s="550">
        <v>30</v>
      </c>
      <c r="B7" s="551" t="s">
        <v>2264</v>
      </c>
      <c r="C7" s="552">
        <v>0</v>
      </c>
      <c r="D7" s="552">
        <v>54</v>
      </c>
      <c r="E7" s="552">
        <v>0</v>
      </c>
      <c r="F7" s="553" t="s">
        <v>437</v>
      </c>
      <c r="G7" s="552">
        <v>40</v>
      </c>
      <c r="H7" s="553">
        <v>0.7407407407407407</v>
      </c>
      <c r="I7" s="552">
        <v>0</v>
      </c>
      <c r="J7" s="553" t="s">
        <v>437</v>
      </c>
      <c r="K7" s="552">
        <v>14</v>
      </c>
      <c r="L7" s="553">
        <v>0.25925925925925924</v>
      </c>
      <c r="M7" s="552" t="s">
        <v>2</v>
      </c>
    </row>
    <row r="8" spans="1:13" ht="14.4" customHeight="1" x14ac:dyDescent="0.3">
      <c r="A8" s="550">
        <v>30</v>
      </c>
      <c r="B8" s="551" t="s">
        <v>2265</v>
      </c>
      <c r="C8" s="552">
        <v>12782.970000000001</v>
      </c>
      <c r="D8" s="552">
        <v>16</v>
      </c>
      <c r="E8" s="552">
        <v>10322.970000000001</v>
      </c>
      <c r="F8" s="553">
        <v>0.80755645988373592</v>
      </c>
      <c r="G8" s="552">
        <v>10</v>
      </c>
      <c r="H8" s="553">
        <v>0.625</v>
      </c>
      <c r="I8" s="552">
        <v>2460</v>
      </c>
      <c r="J8" s="553">
        <v>0.19244354011626405</v>
      </c>
      <c r="K8" s="552">
        <v>6</v>
      </c>
      <c r="L8" s="553">
        <v>0.375</v>
      </c>
      <c r="M8" s="552" t="s">
        <v>2</v>
      </c>
    </row>
    <row r="9" spans="1:13" ht="14.4" customHeight="1" x14ac:dyDescent="0.3">
      <c r="A9" s="550" t="s">
        <v>436</v>
      </c>
      <c r="B9" s="551" t="s">
        <v>6</v>
      </c>
      <c r="C9" s="552">
        <v>497607.94000000041</v>
      </c>
      <c r="D9" s="552">
        <v>1403</v>
      </c>
      <c r="E9" s="552">
        <v>148379.25000000003</v>
      </c>
      <c r="F9" s="553">
        <v>0.29818505307612236</v>
      </c>
      <c r="G9" s="552">
        <v>387</v>
      </c>
      <c r="H9" s="553">
        <v>0.2758374910905203</v>
      </c>
      <c r="I9" s="552">
        <v>349228.69000000041</v>
      </c>
      <c r="J9" s="553">
        <v>0.70181494692387769</v>
      </c>
      <c r="K9" s="552">
        <v>1016</v>
      </c>
      <c r="L9" s="553">
        <v>0.72416250890947964</v>
      </c>
      <c r="M9" s="552" t="s">
        <v>447</v>
      </c>
    </row>
    <row r="11" spans="1:13" ht="14.4" customHeight="1" x14ac:dyDescent="0.3">
      <c r="A11" s="550">
        <v>30</v>
      </c>
      <c r="B11" s="551" t="s">
        <v>438</v>
      </c>
      <c r="C11" s="552" t="s">
        <v>437</v>
      </c>
      <c r="D11" s="552" t="s">
        <v>437</v>
      </c>
      <c r="E11" s="552" t="s">
        <v>437</v>
      </c>
      <c r="F11" s="553" t="s">
        <v>437</v>
      </c>
      <c r="G11" s="552" t="s">
        <v>437</v>
      </c>
      <c r="H11" s="553" t="s">
        <v>437</v>
      </c>
      <c r="I11" s="552" t="s">
        <v>437</v>
      </c>
      <c r="J11" s="553" t="s">
        <v>437</v>
      </c>
      <c r="K11" s="552" t="s">
        <v>437</v>
      </c>
      <c r="L11" s="553" t="s">
        <v>437</v>
      </c>
      <c r="M11" s="552" t="s">
        <v>110</v>
      </c>
    </row>
    <row r="12" spans="1:13" ht="14.4" customHeight="1" x14ac:dyDescent="0.3">
      <c r="A12" s="550">
        <v>89301301</v>
      </c>
      <c r="B12" s="551" t="s">
        <v>2263</v>
      </c>
      <c r="C12" s="552">
        <v>250703.7000000003</v>
      </c>
      <c r="D12" s="552">
        <v>760</v>
      </c>
      <c r="E12" s="552">
        <v>74365.369999999966</v>
      </c>
      <c r="F12" s="553">
        <v>0.29662653562751518</v>
      </c>
      <c r="G12" s="552">
        <v>152</v>
      </c>
      <c r="H12" s="553">
        <v>0.2</v>
      </c>
      <c r="I12" s="552">
        <v>176338.33000000034</v>
      </c>
      <c r="J12" s="553">
        <v>0.70337346437248482</v>
      </c>
      <c r="K12" s="552">
        <v>608</v>
      </c>
      <c r="L12" s="553">
        <v>0.8</v>
      </c>
      <c r="M12" s="552" t="s">
        <v>2</v>
      </c>
    </row>
    <row r="13" spans="1:13" ht="14.4" customHeight="1" x14ac:dyDescent="0.3">
      <c r="A13" s="550">
        <v>89301301</v>
      </c>
      <c r="B13" s="551" t="s">
        <v>2264</v>
      </c>
      <c r="C13" s="552">
        <v>0</v>
      </c>
      <c r="D13" s="552">
        <v>5</v>
      </c>
      <c r="E13" s="552">
        <v>0</v>
      </c>
      <c r="F13" s="553" t="s">
        <v>437</v>
      </c>
      <c r="G13" s="552">
        <v>2</v>
      </c>
      <c r="H13" s="553">
        <v>0.4</v>
      </c>
      <c r="I13" s="552">
        <v>0</v>
      </c>
      <c r="J13" s="553" t="s">
        <v>437</v>
      </c>
      <c r="K13" s="552">
        <v>3</v>
      </c>
      <c r="L13" s="553">
        <v>0.6</v>
      </c>
      <c r="M13" s="552" t="s">
        <v>2</v>
      </c>
    </row>
    <row r="14" spans="1:13" ht="14.4" customHeight="1" x14ac:dyDescent="0.3">
      <c r="A14" s="550">
        <v>89301301</v>
      </c>
      <c r="B14" s="551" t="s">
        <v>2265</v>
      </c>
      <c r="C14" s="552">
        <v>1386</v>
      </c>
      <c r="D14" s="552">
        <v>3</v>
      </c>
      <c r="E14" s="552">
        <v>976</v>
      </c>
      <c r="F14" s="553">
        <v>0.70418470418470414</v>
      </c>
      <c r="G14" s="552">
        <v>2</v>
      </c>
      <c r="H14" s="553">
        <v>0.66666666666666663</v>
      </c>
      <c r="I14" s="552">
        <v>410</v>
      </c>
      <c r="J14" s="553">
        <v>0.29581529581529581</v>
      </c>
      <c r="K14" s="552">
        <v>1</v>
      </c>
      <c r="L14" s="553">
        <v>0.33333333333333331</v>
      </c>
      <c r="M14" s="552" t="s">
        <v>2</v>
      </c>
    </row>
    <row r="15" spans="1:13" ht="14.4" customHeight="1" x14ac:dyDescent="0.3">
      <c r="A15" s="550" t="s">
        <v>2266</v>
      </c>
      <c r="B15" s="551" t="s">
        <v>2267</v>
      </c>
      <c r="C15" s="552">
        <v>252089.7000000003</v>
      </c>
      <c r="D15" s="552">
        <v>768</v>
      </c>
      <c r="E15" s="552">
        <v>75341.369999999966</v>
      </c>
      <c r="F15" s="553">
        <v>0.29886730794633765</v>
      </c>
      <c r="G15" s="552">
        <v>156</v>
      </c>
      <c r="H15" s="553">
        <v>0.203125</v>
      </c>
      <c r="I15" s="552">
        <v>176748.33000000034</v>
      </c>
      <c r="J15" s="553">
        <v>0.70113269205366235</v>
      </c>
      <c r="K15" s="552">
        <v>612</v>
      </c>
      <c r="L15" s="553">
        <v>0.796875</v>
      </c>
      <c r="M15" s="552" t="s">
        <v>450</v>
      </c>
    </row>
    <row r="16" spans="1:13" ht="14.4" customHeight="1" x14ac:dyDescent="0.3">
      <c r="A16" s="550" t="s">
        <v>437</v>
      </c>
      <c r="B16" s="551" t="s">
        <v>437</v>
      </c>
      <c r="C16" s="552" t="s">
        <v>437</v>
      </c>
      <c r="D16" s="552" t="s">
        <v>437</v>
      </c>
      <c r="E16" s="552" t="s">
        <v>437</v>
      </c>
      <c r="F16" s="553" t="s">
        <v>437</v>
      </c>
      <c r="G16" s="552" t="s">
        <v>437</v>
      </c>
      <c r="H16" s="553" t="s">
        <v>437</v>
      </c>
      <c r="I16" s="552" t="s">
        <v>437</v>
      </c>
      <c r="J16" s="553" t="s">
        <v>437</v>
      </c>
      <c r="K16" s="552" t="s">
        <v>437</v>
      </c>
      <c r="L16" s="553" t="s">
        <v>437</v>
      </c>
      <c r="M16" s="552" t="s">
        <v>451</v>
      </c>
    </row>
    <row r="17" spans="1:13" ht="14.4" customHeight="1" x14ac:dyDescent="0.3">
      <c r="A17" s="550">
        <v>89301303</v>
      </c>
      <c r="B17" s="551" t="s">
        <v>2263</v>
      </c>
      <c r="C17" s="552">
        <v>234121.27000000016</v>
      </c>
      <c r="D17" s="552">
        <v>573</v>
      </c>
      <c r="E17" s="552">
        <v>63690.909999999967</v>
      </c>
      <c r="F17" s="553">
        <v>0.27204239068069264</v>
      </c>
      <c r="G17" s="552">
        <v>185</v>
      </c>
      <c r="H17" s="553">
        <v>0.32286212914485168</v>
      </c>
      <c r="I17" s="552">
        <v>170430.36000000019</v>
      </c>
      <c r="J17" s="553">
        <v>0.72795760931930731</v>
      </c>
      <c r="K17" s="552">
        <v>388</v>
      </c>
      <c r="L17" s="553">
        <v>0.67713787085514832</v>
      </c>
      <c r="M17" s="552" t="s">
        <v>2</v>
      </c>
    </row>
    <row r="18" spans="1:13" ht="14.4" customHeight="1" x14ac:dyDescent="0.3">
      <c r="A18" s="550">
        <v>89301303</v>
      </c>
      <c r="B18" s="551" t="s">
        <v>2264</v>
      </c>
      <c r="C18" s="552">
        <v>0</v>
      </c>
      <c r="D18" s="552">
        <v>49</v>
      </c>
      <c r="E18" s="552">
        <v>0</v>
      </c>
      <c r="F18" s="553" t="s">
        <v>437</v>
      </c>
      <c r="G18" s="552">
        <v>38</v>
      </c>
      <c r="H18" s="553">
        <v>0.77551020408163263</v>
      </c>
      <c r="I18" s="552">
        <v>0</v>
      </c>
      <c r="J18" s="553" t="s">
        <v>437</v>
      </c>
      <c r="K18" s="552">
        <v>11</v>
      </c>
      <c r="L18" s="553">
        <v>0.22448979591836735</v>
      </c>
      <c r="M18" s="552" t="s">
        <v>2</v>
      </c>
    </row>
    <row r="19" spans="1:13" ht="14.4" customHeight="1" x14ac:dyDescent="0.3">
      <c r="A19" s="550">
        <v>89301303</v>
      </c>
      <c r="B19" s="551" t="s">
        <v>2265</v>
      </c>
      <c r="C19" s="552">
        <v>11396.970000000001</v>
      </c>
      <c r="D19" s="552">
        <v>13</v>
      </c>
      <c r="E19" s="552">
        <v>9346.9700000000012</v>
      </c>
      <c r="F19" s="553">
        <v>0.82012763041404868</v>
      </c>
      <c r="G19" s="552">
        <v>8</v>
      </c>
      <c r="H19" s="553">
        <v>0.61538461538461542</v>
      </c>
      <c r="I19" s="552">
        <v>2050</v>
      </c>
      <c r="J19" s="553">
        <v>0.17987236958595135</v>
      </c>
      <c r="K19" s="552">
        <v>5</v>
      </c>
      <c r="L19" s="553">
        <v>0.38461538461538464</v>
      </c>
      <c r="M19" s="552" t="s">
        <v>2</v>
      </c>
    </row>
    <row r="20" spans="1:13" ht="14.4" customHeight="1" x14ac:dyDescent="0.3">
      <c r="A20" s="550" t="s">
        <v>2268</v>
      </c>
      <c r="B20" s="551" t="s">
        <v>2269</v>
      </c>
      <c r="C20" s="552">
        <v>245518.24000000017</v>
      </c>
      <c r="D20" s="552">
        <v>635</v>
      </c>
      <c r="E20" s="552">
        <v>73037.879999999976</v>
      </c>
      <c r="F20" s="553">
        <v>0.29748453719772483</v>
      </c>
      <c r="G20" s="552">
        <v>231</v>
      </c>
      <c r="H20" s="553">
        <v>0.36377952755905513</v>
      </c>
      <c r="I20" s="552">
        <v>172480.36000000019</v>
      </c>
      <c r="J20" s="553">
        <v>0.70251546280227517</v>
      </c>
      <c r="K20" s="552">
        <v>404</v>
      </c>
      <c r="L20" s="553">
        <v>0.63622047244094493</v>
      </c>
      <c r="M20" s="552" t="s">
        <v>450</v>
      </c>
    </row>
    <row r="21" spans="1:13" ht="14.4" customHeight="1" x14ac:dyDescent="0.3">
      <c r="A21" s="550" t="s">
        <v>437</v>
      </c>
      <c r="B21" s="551" t="s">
        <v>437</v>
      </c>
      <c r="C21" s="552" t="s">
        <v>437</v>
      </c>
      <c r="D21" s="552" t="s">
        <v>437</v>
      </c>
      <c r="E21" s="552" t="s">
        <v>437</v>
      </c>
      <c r="F21" s="553" t="s">
        <v>437</v>
      </c>
      <c r="G21" s="552" t="s">
        <v>437</v>
      </c>
      <c r="H21" s="553" t="s">
        <v>437</v>
      </c>
      <c r="I21" s="552" t="s">
        <v>437</v>
      </c>
      <c r="J21" s="553" t="s">
        <v>437</v>
      </c>
      <c r="K21" s="552" t="s">
        <v>437</v>
      </c>
      <c r="L21" s="553" t="s">
        <v>437</v>
      </c>
      <c r="M21" s="552" t="s">
        <v>451</v>
      </c>
    </row>
    <row r="22" spans="1:13" ht="14.4" customHeight="1" x14ac:dyDescent="0.3">
      <c r="A22" s="550" t="s">
        <v>436</v>
      </c>
      <c r="B22" s="551" t="s">
        <v>2270</v>
      </c>
      <c r="C22" s="552">
        <v>497607.94000000041</v>
      </c>
      <c r="D22" s="552">
        <v>1403</v>
      </c>
      <c r="E22" s="552">
        <v>148379.24999999994</v>
      </c>
      <c r="F22" s="553">
        <v>0.2981850530761222</v>
      </c>
      <c r="G22" s="552">
        <v>387</v>
      </c>
      <c r="H22" s="553">
        <v>0.2758374910905203</v>
      </c>
      <c r="I22" s="552">
        <v>349228.69000000053</v>
      </c>
      <c r="J22" s="553">
        <v>0.70181494692387791</v>
      </c>
      <c r="K22" s="552">
        <v>1016</v>
      </c>
      <c r="L22" s="553">
        <v>0.72416250890947964</v>
      </c>
      <c r="M22" s="552" t="s">
        <v>447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2" priority="15" stopIfTrue="1" operator="lessThan">
      <formula>0.6</formula>
    </cfRule>
  </conditionalFormatting>
  <conditionalFormatting sqref="B5:B9">
    <cfRule type="expression" dxfId="51" priority="12">
      <formula>AND(LEFT(M5,6)&lt;&gt;"mezera",M5&lt;&gt;"")</formula>
    </cfRule>
  </conditionalFormatting>
  <conditionalFormatting sqref="A5:A9">
    <cfRule type="expression" dxfId="50" priority="9">
      <formula>AND(M5&lt;&gt;"",M5&lt;&gt;"mezeraKL")</formula>
    </cfRule>
  </conditionalFormatting>
  <conditionalFormatting sqref="B5:L9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9">
    <cfRule type="cellIs" dxfId="47" priority="8" operator="lessThan">
      <formula>0.6</formula>
    </cfRule>
  </conditionalFormatting>
  <conditionalFormatting sqref="A5:L9">
    <cfRule type="expression" dxfId="46" priority="7">
      <formula>$M5&lt;&gt;""</formula>
    </cfRule>
  </conditionalFormatting>
  <conditionalFormatting sqref="B11:B22">
    <cfRule type="expression" dxfId="45" priority="6">
      <formula>AND(LEFT(M11,6)&lt;&gt;"mezera",M11&lt;&gt;"")</formula>
    </cfRule>
  </conditionalFormatting>
  <conditionalFormatting sqref="A11:A22">
    <cfRule type="expression" dxfId="44" priority="3">
      <formula>AND(M11&lt;&gt;"",M11&lt;&gt;"mezeraKL")</formula>
    </cfRule>
  </conditionalFormatting>
  <conditionalFormatting sqref="B11:L22">
    <cfRule type="expression" dxfId="43" priority="4">
      <formula>$M11="SumaNS"</formula>
    </cfRule>
    <cfRule type="expression" dxfId="42" priority="5">
      <formula>OR($M11="KL",$M11="SumaKL")</formula>
    </cfRule>
  </conditionalFormatting>
  <conditionalFormatting sqref="F11:F22">
    <cfRule type="cellIs" dxfId="41" priority="2" operator="lessThan">
      <formula>0.6</formula>
    </cfRule>
  </conditionalFormatting>
  <conditionalFormatting sqref="A11:L22">
    <cfRule type="expression" dxfId="40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235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19</v>
      </c>
      <c r="C3" s="441"/>
      <c r="D3" s="438"/>
      <c r="E3" s="327"/>
      <c r="F3" s="438" t="s">
        <v>20</v>
      </c>
      <c r="G3" s="438"/>
      <c r="H3" s="438"/>
      <c r="I3" s="438"/>
      <c r="J3" s="438" t="s">
        <v>234</v>
      </c>
      <c r="K3" s="438"/>
      <c r="L3" s="438"/>
      <c r="M3" s="440"/>
    </row>
    <row r="4" spans="1:13" ht="14.4" customHeight="1" thickBot="1" x14ac:dyDescent="0.35">
      <c r="A4" s="597" t="s">
        <v>213</v>
      </c>
      <c r="B4" s="601" t="s">
        <v>23</v>
      </c>
      <c r="C4" s="602"/>
      <c r="D4" s="601" t="s">
        <v>24</v>
      </c>
      <c r="E4" s="602"/>
      <c r="F4" s="601" t="s">
        <v>23</v>
      </c>
      <c r="G4" s="609" t="s">
        <v>5</v>
      </c>
      <c r="H4" s="601" t="s">
        <v>24</v>
      </c>
      <c r="I4" s="609" t="s">
        <v>5</v>
      </c>
      <c r="J4" s="601" t="s">
        <v>23</v>
      </c>
      <c r="K4" s="609" t="s">
        <v>5</v>
      </c>
      <c r="L4" s="601" t="s">
        <v>24</v>
      </c>
      <c r="M4" s="610" t="s">
        <v>5</v>
      </c>
    </row>
    <row r="5" spans="1:13" ht="14.4" customHeight="1" x14ac:dyDescent="0.3">
      <c r="A5" s="598" t="s">
        <v>2271</v>
      </c>
      <c r="B5" s="603">
        <v>150354.41999999998</v>
      </c>
      <c r="C5" s="560">
        <v>1</v>
      </c>
      <c r="D5" s="606">
        <v>376</v>
      </c>
      <c r="E5" s="614" t="s">
        <v>2271</v>
      </c>
      <c r="F5" s="603">
        <v>39169.529999999984</v>
      </c>
      <c r="G5" s="581">
        <v>0.26051465597087192</v>
      </c>
      <c r="H5" s="563">
        <v>122</v>
      </c>
      <c r="I5" s="611">
        <v>0.32446808510638298</v>
      </c>
      <c r="J5" s="617">
        <v>111184.89</v>
      </c>
      <c r="K5" s="581">
        <v>0.73948534402912802</v>
      </c>
      <c r="L5" s="563">
        <v>254</v>
      </c>
      <c r="M5" s="611">
        <v>0.67553191489361697</v>
      </c>
    </row>
    <row r="6" spans="1:13" ht="14.4" customHeight="1" x14ac:dyDescent="0.3">
      <c r="A6" s="599" t="s">
        <v>2272</v>
      </c>
      <c r="B6" s="604">
        <v>55070.559999999976</v>
      </c>
      <c r="C6" s="566">
        <v>1</v>
      </c>
      <c r="D6" s="607">
        <v>141</v>
      </c>
      <c r="E6" s="615" t="s">
        <v>2272</v>
      </c>
      <c r="F6" s="604">
        <v>24189.55999999999</v>
      </c>
      <c r="G6" s="582">
        <v>0.4392466682743012</v>
      </c>
      <c r="H6" s="569">
        <v>44</v>
      </c>
      <c r="I6" s="612">
        <v>0.31205673758865249</v>
      </c>
      <c r="J6" s="618">
        <v>30880.999999999985</v>
      </c>
      <c r="K6" s="582">
        <v>0.56075333172569874</v>
      </c>
      <c r="L6" s="569">
        <v>97</v>
      </c>
      <c r="M6" s="612">
        <v>0.68794326241134751</v>
      </c>
    </row>
    <row r="7" spans="1:13" ht="14.4" customHeight="1" x14ac:dyDescent="0.3">
      <c r="A7" s="599" t="s">
        <v>2273</v>
      </c>
      <c r="B7" s="604">
        <v>44396.37000000001</v>
      </c>
      <c r="C7" s="566">
        <v>1</v>
      </c>
      <c r="D7" s="607">
        <v>131</v>
      </c>
      <c r="E7" s="615" t="s">
        <v>2273</v>
      </c>
      <c r="F7" s="604">
        <v>6671.98</v>
      </c>
      <c r="G7" s="582">
        <v>0.15028210639743741</v>
      </c>
      <c r="H7" s="569">
        <v>11</v>
      </c>
      <c r="I7" s="612">
        <v>8.3969465648854963E-2</v>
      </c>
      <c r="J7" s="618">
        <v>37724.390000000014</v>
      </c>
      <c r="K7" s="582">
        <v>0.84971789360256267</v>
      </c>
      <c r="L7" s="569">
        <v>120</v>
      </c>
      <c r="M7" s="612">
        <v>0.91603053435114501</v>
      </c>
    </row>
    <row r="8" spans="1:13" ht="14.4" customHeight="1" x14ac:dyDescent="0.3">
      <c r="A8" s="599" t="s">
        <v>2274</v>
      </c>
      <c r="B8" s="604">
        <v>45973.130000000005</v>
      </c>
      <c r="C8" s="566">
        <v>1</v>
      </c>
      <c r="D8" s="607">
        <v>154</v>
      </c>
      <c r="E8" s="615" t="s">
        <v>2274</v>
      </c>
      <c r="F8" s="604">
        <v>19037.27</v>
      </c>
      <c r="G8" s="582">
        <v>0.41409558148422781</v>
      </c>
      <c r="H8" s="569">
        <v>41</v>
      </c>
      <c r="I8" s="612">
        <v>0.26623376623376621</v>
      </c>
      <c r="J8" s="618">
        <v>26935.86</v>
      </c>
      <c r="K8" s="582">
        <v>0.58590441851577213</v>
      </c>
      <c r="L8" s="569">
        <v>113</v>
      </c>
      <c r="M8" s="612">
        <v>0.73376623376623373</v>
      </c>
    </row>
    <row r="9" spans="1:13" ht="14.4" customHeight="1" x14ac:dyDescent="0.3">
      <c r="A9" s="599" t="s">
        <v>2275</v>
      </c>
      <c r="B9" s="604">
        <v>106882.44999999997</v>
      </c>
      <c r="C9" s="566">
        <v>1</v>
      </c>
      <c r="D9" s="607">
        <v>299</v>
      </c>
      <c r="E9" s="615" t="s">
        <v>2275</v>
      </c>
      <c r="F9" s="604">
        <v>23804.51</v>
      </c>
      <c r="G9" s="582">
        <v>0.22271673226053487</v>
      </c>
      <c r="H9" s="569">
        <v>77</v>
      </c>
      <c r="I9" s="612">
        <v>0.25752508361204013</v>
      </c>
      <c r="J9" s="618">
        <v>83077.939999999973</v>
      </c>
      <c r="K9" s="582">
        <v>0.77728326773946521</v>
      </c>
      <c r="L9" s="569">
        <v>222</v>
      </c>
      <c r="M9" s="612">
        <v>0.74247491638795982</v>
      </c>
    </row>
    <row r="10" spans="1:13" ht="14.4" customHeight="1" x14ac:dyDescent="0.3">
      <c r="A10" s="599" t="s">
        <v>2276</v>
      </c>
      <c r="B10" s="604">
        <v>78455.359999999986</v>
      </c>
      <c r="C10" s="566">
        <v>1</v>
      </c>
      <c r="D10" s="607">
        <v>239</v>
      </c>
      <c r="E10" s="615" t="s">
        <v>2276</v>
      </c>
      <c r="F10" s="604">
        <v>26497.240000000005</v>
      </c>
      <c r="G10" s="582">
        <v>0.33773651666374371</v>
      </c>
      <c r="H10" s="569">
        <v>62</v>
      </c>
      <c r="I10" s="612">
        <v>0.2594142259414226</v>
      </c>
      <c r="J10" s="618">
        <v>51958.119999999988</v>
      </c>
      <c r="K10" s="582">
        <v>0.6622634833362564</v>
      </c>
      <c r="L10" s="569">
        <v>177</v>
      </c>
      <c r="M10" s="612">
        <v>0.7405857740585774</v>
      </c>
    </row>
    <row r="11" spans="1:13" ht="14.4" customHeight="1" thickBot="1" x14ac:dyDescent="0.35">
      <c r="A11" s="600" t="s">
        <v>2277</v>
      </c>
      <c r="B11" s="605">
        <v>16475.649999999998</v>
      </c>
      <c r="C11" s="572">
        <v>1</v>
      </c>
      <c r="D11" s="608">
        <v>63</v>
      </c>
      <c r="E11" s="616" t="s">
        <v>2277</v>
      </c>
      <c r="F11" s="605">
        <v>9009.16</v>
      </c>
      <c r="G11" s="583">
        <v>0.54681666580681199</v>
      </c>
      <c r="H11" s="575">
        <v>30</v>
      </c>
      <c r="I11" s="613">
        <v>0.47619047619047616</v>
      </c>
      <c r="J11" s="619">
        <v>7466.489999999998</v>
      </c>
      <c r="K11" s="583">
        <v>0.45318333419318807</v>
      </c>
      <c r="L11" s="575">
        <v>33</v>
      </c>
      <c r="M11" s="613">
        <v>0.52380952380952384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2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204</v>
      </c>
      <c r="L3" s="448"/>
      <c r="M3" s="100">
        <f>SUBTOTAL(9,M7:M1048576)</f>
        <v>497607.93999999989</v>
      </c>
      <c r="N3" s="100">
        <f>SUBTOTAL(9,N7:N1048576)</f>
        <v>3230</v>
      </c>
      <c r="O3" s="100">
        <f>SUBTOTAL(9,O7:O1048576)</f>
        <v>1403</v>
      </c>
      <c r="P3" s="100">
        <f>SUBTOTAL(9,P7:P1048576)</f>
        <v>148379.25000000012</v>
      </c>
      <c r="Q3" s="101">
        <f>IF(M3=0,0,P3/M3)</f>
        <v>0.29818505307612286</v>
      </c>
      <c r="R3" s="100">
        <f>SUBTOTAL(9,R7:R1048576)</f>
        <v>870</v>
      </c>
      <c r="S3" s="101">
        <f>IF(N3=0,0,R3/N3)</f>
        <v>0.26934984520123839</v>
      </c>
      <c r="T3" s="100">
        <f>SUBTOTAL(9,T7:T1048576)</f>
        <v>387</v>
      </c>
      <c r="U3" s="102">
        <f>IF(O3=0,0,T3/O3)</f>
        <v>0.2758374910905203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19</v>
      </c>
      <c r="N4" s="450"/>
      <c r="O4" s="450"/>
      <c r="P4" s="451" t="s">
        <v>25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26</v>
      </c>
      <c r="N5" s="162" t="s">
        <v>16</v>
      </c>
      <c r="O5" s="162" t="s">
        <v>24</v>
      </c>
      <c r="P5" s="442" t="s">
        <v>26</v>
      </c>
      <c r="Q5" s="443"/>
      <c r="R5" s="442" t="s">
        <v>16</v>
      </c>
      <c r="S5" s="443"/>
      <c r="T5" s="442" t="s">
        <v>24</v>
      </c>
      <c r="U5" s="444"/>
    </row>
    <row r="6" spans="1:21" s="89" customFormat="1" ht="14.4" customHeight="1" thickBot="1" x14ac:dyDescent="0.35">
      <c r="A6" s="620" t="s">
        <v>27</v>
      </c>
      <c r="B6" s="621" t="s">
        <v>8</v>
      </c>
      <c r="C6" s="620" t="s">
        <v>28</v>
      </c>
      <c r="D6" s="621" t="s">
        <v>9</v>
      </c>
      <c r="E6" s="621" t="s">
        <v>237</v>
      </c>
      <c r="F6" s="621" t="s">
        <v>29</v>
      </c>
      <c r="G6" s="621" t="s">
        <v>30</v>
      </c>
      <c r="H6" s="621" t="s">
        <v>11</v>
      </c>
      <c r="I6" s="621" t="s">
        <v>13</v>
      </c>
      <c r="J6" s="621" t="s">
        <v>14</v>
      </c>
      <c r="K6" s="621" t="s">
        <v>15</v>
      </c>
      <c r="L6" s="621" t="s">
        <v>31</v>
      </c>
      <c r="M6" s="622" t="s">
        <v>17</v>
      </c>
      <c r="N6" s="623" t="s">
        <v>32</v>
      </c>
      <c r="O6" s="623" t="s">
        <v>32</v>
      </c>
      <c r="P6" s="623" t="s">
        <v>17</v>
      </c>
      <c r="Q6" s="623" t="s">
        <v>5</v>
      </c>
      <c r="R6" s="623" t="s">
        <v>32</v>
      </c>
      <c r="S6" s="623" t="s">
        <v>5</v>
      </c>
      <c r="T6" s="623" t="s">
        <v>32</v>
      </c>
      <c r="U6" s="624" t="s">
        <v>5</v>
      </c>
    </row>
    <row r="7" spans="1:21" ht="14.4" customHeight="1" x14ac:dyDescent="0.3">
      <c r="A7" s="559">
        <v>30</v>
      </c>
      <c r="B7" s="560" t="s">
        <v>438</v>
      </c>
      <c r="C7" s="560">
        <v>89301301</v>
      </c>
      <c r="D7" s="625" t="s">
        <v>3533</v>
      </c>
      <c r="E7" s="626" t="s">
        <v>2272</v>
      </c>
      <c r="F7" s="560" t="s">
        <v>2263</v>
      </c>
      <c r="G7" s="560" t="s">
        <v>2278</v>
      </c>
      <c r="H7" s="560" t="s">
        <v>437</v>
      </c>
      <c r="I7" s="560" t="s">
        <v>2279</v>
      </c>
      <c r="J7" s="560" t="s">
        <v>2280</v>
      </c>
      <c r="K7" s="560" t="s">
        <v>1278</v>
      </c>
      <c r="L7" s="561">
        <v>44.89</v>
      </c>
      <c r="M7" s="561">
        <v>44.89</v>
      </c>
      <c r="N7" s="560">
        <v>1</v>
      </c>
      <c r="O7" s="627">
        <v>0.5</v>
      </c>
      <c r="P7" s="561"/>
      <c r="Q7" s="581">
        <v>0</v>
      </c>
      <c r="R7" s="560"/>
      <c r="S7" s="581">
        <v>0</v>
      </c>
      <c r="T7" s="627"/>
      <c r="U7" s="611">
        <v>0</v>
      </c>
    </row>
    <row r="8" spans="1:21" ht="14.4" customHeight="1" x14ac:dyDescent="0.3">
      <c r="A8" s="565">
        <v>30</v>
      </c>
      <c r="B8" s="566" t="s">
        <v>438</v>
      </c>
      <c r="C8" s="566">
        <v>89301301</v>
      </c>
      <c r="D8" s="628" t="s">
        <v>3533</v>
      </c>
      <c r="E8" s="629" t="s">
        <v>2272</v>
      </c>
      <c r="F8" s="566" t="s">
        <v>2263</v>
      </c>
      <c r="G8" s="566" t="s">
        <v>2281</v>
      </c>
      <c r="H8" s="566" t="s">
        <v>437</v>
      </c>
      <c r="I8" s="566" t="s">
        <v>2282</v>
      </c>
      <c r="J8" s="566" t="s">
        <v>1506</v>
      </c>
      <c r="K8" s="566" t="s">
        <v>574</v>
      </c>
      <c r="L8" s="567">
        <v>0</v>
      </c>
      <c r="M8" s="567">
        <v>0</v>
      </c>
      <c r="N8" s="566">
        <v>2</v>
      </c>
      <c r="O8" s="630">
        <v>1</v>
      </c>
      <c r="P8" s="567">
        <v>0</v>
      </c>
      <c r="Q8" s="582"/>
      <c r="R8" s="566">
        <v>1</v>
      </c>
      <c r="S8" s="582">
        <v>0.5</v>
      </c>
      <c r="T8" s="630">
        <v>0.5</v>
      </c>
      <c r="U8" s="612">
        <v>0.5</v>
      </c>
    </row>
    <row r="9" spans="1:21" ht="14.4" customHeight="1" x14ac:dyDescent="0.3">
      <c r="A9" s="565">
        <v>30</v>
      </c>
      <c r="B9" s="566" t="s">
        <v>438</v>
      </c>
      <c r="C9" s="566">
        <v>89301301</v>
      </c>
      <c r="D9" s="628" t="s">
        <v>3533</v>
      </c>
      <c r="E9" s="629" t="s">
        <v>2272</v>
      </c>
      <c r="F9" s="566" t="s">
        <v>2263</v>
      </c>
      <c r="G9" s="566" t="s">
        <v>2281</v>
      </c>
      <c r="H9" s="566" t="s">
        <v>1360</v>
      </c>
      <c r="I9" s="566" t="s">
        <v>2117</v>
      </c>
      <c r="J9" s="566" t="s">
        <v>1506</v>
      </c>
      <c r="K9" s="566" t="s">
        <v>1507</v>
      </c>
      <c r="L9" s="567">
        <v>89.6</v>
      </c>
      <c r="M9" s="567">
        <v>89.6</v>
      </c>
      <c r="N9" s="566">
        <v>1</v>
      </c>
      <c r="O9" s="630">
        <v>0.5</v>
      </c>
      <c r="P9" s="567"/>
      <c r="Q9" s="582">
        <v>0</v>
      </c>
      <c r="R9" s="566"/>
      <c r="S9" s="582">
        <v>0</v>
      </c>
      <c r="T9" s="630"/>
      <c r="U9" s="612">
        <v>0</v>
      </c>
    </row>
    <row r="10" spans="1:21" ht="14.4" customHeight="1" x14ac:dyDescent="0.3">
      <c r="A10" s="565">
        <v>30</v>
      </c>
      <c r="B10" s="566" t="s">
        <v>438</v>
      </c>
      <c r="C10" s="566">
        <v>89301301</v>
      </c>
      <c r="D10" s="628" t="s">
        <v>3533</v>
      </c>
      <c r="E10" s="629" t="s">
        <v>2272</v>
      </c>
      <c r="F10" s="566" t="s">
        <v>2263</v>
      </c>
      <c r="G10" s="566" t="s">
        <v>2281</v>
      </c>
      <c r="H10" s="566" t="s">
        <v>437</v>
      </c>
      <c r="I10" s="566" t="s">
        <v>2118</v>
      </c>
      <c r="J10" s="566" t="s">
        <v>2119</v>
      </c>
      <c r="K10" s="566" t="s">
        <v>574</v>
      </c>
      <c r="L10" s="567">
        <v>44.8</v>
      </c>
      <c r="M10" s="567">
        <v>44.8</v>
      </c>
      <c r="N10" s="566">
        <v>1</v>
      </c>
      <c r="O10" s="630">
        <v>0.5</v>
      </c>
      <c r="P10" s="567"/>
      <c r="Q10" s="582">
        <v>0</v>
      </c>
      <c r="R10" s="566"/>
      <c r="S10" s="582">
        <v>0</v>
      </c>
      <c r="T10" s="630"/>
      <c r="U10" s="612">
        <v>0</v>
      </c>
    </row>
    <row r="11" spans="1:21" ht="14.4" customHeight="1" x14ac:dyDescent="0.3">
      <c r="A11" s="565">
        <v>30</v>
      </c>
      <c r="B11" s="566" t="s">
        <v>438</v>
      </c>
      <c r="C11" s="566">
        <v>89301301</v>
      </c>
      <c r="D11" s="628" t="s">
        <v>3533</v>
      </c>
      <c r="E11" s="629" t="s">
        <v>2272</v>
      </c>
      <c r="F11" s="566" t="s">
        <v>2263</v>
      </c>
      <c r="G11" s="566" t="s">
        <v>2283</v>
      </c>
      <c r="H11" s="566" t="s">
        <v>1360</v>
      </c>
      <c r="I11" s="566" t="s">
        <v>2185</v>
      </c>
      <c r="J11" s="566" t="s">
        <v>2186</v>
      </c>
      <c r="K11" s="566" t="s">
        <v>2187</v>
      </c>
      <c r="L11" s="567">
        <v>6.98</v>
      </c>
      <c r="M11" s="567">
        <v>6.98</v>
      </c>
      <c r="N11" s="566">
        <v>1</v>
      </c>
      <c r="O11" s="630">
        <v>0.5</v>
      </c>
      <c r="P11" s="567"/>
      <c r="Q11" s="582">
        <v>0</v>
      </c>
      <c r="R11" s="566"/>
      <c r="S11" s="582">
        <v>0</v>
      </c>
      <c r="T11" s="630"/>
      <c r="U11" s="612">
        <v>0</v>
      </c>
    </row>
    <row r="12" spans="1:21" ht="14.4" customHeight="1" x14ac:dyDescent="0.3">
      <c r="A12" s="565">
        <v>30</v>
      </c>
      <c r="B12" s="566" t="s">
        <v>438</v>
      </c>
      <c r="C12" s="566">
        <v>89301301</v>
      </c>
      <c r="D12" s="628" t="s">
        <v>3533</v>
      </c>
      <c r="E12" s="629" t="s">
        <v>2272</v>
      </c>
      <c r="F12" s="566" t="s">
        <v>2263</v>
      </c>
      <c r="G12" s="566" t="s">
        <v>2284</v>
      </c>
      <c r="H12" s="566" t="s">
        <v>1360</v>
      </c>
      <c r="I12" s="566" t="s">
        <v>1864</v>
      </c>
      <c r="J12" s="566" t="s">
        <v>1374</v>
      </c>
      <c r="K12" s="566" t="s">
        <v>1865</v>
      </c>
      <c r="L12" s="567">
        <v>121.16</v>
      </c>
      <c r="M12" s="567">
        <v>363.48</v>
      </c>
      <c r="N12" s="566">
        <v>3</v>
      </c>
      <c r="O12" s="630">
        <v>1.5</v>
      </c>
      <c r="P12" s="567">
        <v>242.32</v>
      </c>
      <c r="Q12" s="582">
        <v>0.66666666666666663</v>
      </c>
      <c r="R12" s="566">
        <v>2</v>
      </c>
      <c r="S12" s="582">
        <v>0.66666666666666663</v>
      </c>
      <c r="T12" s="630">
        <v>1</v>
      </c>
      <c r="U12" s="612">
        <v>0.66666666666666663</v>
      </c>
    </row>
    <row r="13" spans="1:21" ht="14.4" customHeight="1" x14ac:dyDescent="0.3">
      <c r="A13" s="565">
        <v>30</v>
      </c>
      <c r="B13" s="566" t="s">
        <v>438</v>
      </c>
      <c r="C13" s="566">
        <v>89301301</v>
      </c>
      <c r="D13" s="628" t="s">
        <v>3533</v>
      </c>
      <c r="E13" s="629" t="s">
        <v>2272</v>
      </c>
      <c r="F13" s="566" t="s">
        <v>2263</v>
      </c>
      <c r="G13" s="566" t="s">
        <v>2285</v>
      </c>
      <c r="H13" s="566" t="s">
        <v>1360</v>
      </c>
      <c r="I13" s="566" t="s">
        <v>2286</v>
      </c>
      <c r="J13" s="566" t="s">
        <v>1538</v>
      </c>
      <c r="K13" s="566" t="s">
        <v>1371</v>
      </c>
      <c r="L13" s="567">
        <v>81.209999999999994</v>
      </c>
      <c r="M13" s="567">
        <v>243.63</v>
      </c>
      <c r="N13" s="566">
        <v>3</v>
      </c>
      <c r="O13" s="630">
        <v>1.5</v>
      </c>
      <c r="P13" s="567"/>
      <c r="Q13" s="582">
        <v>0</v>
      </c>
      <c r="R13" s="566"/>
      <c r="S13" s="582">
        <v>0</v>
      </c>
      <c r="T13" s="630"/>
      <c r="U13" s="612">
        <v>0</v>
      </c>
    </row>
    <row r="14" spans="1:21" ht="14.4" customHeight="1" x14ac:dyDescent="0.3">
      <c r="A14" s="565">
        <v>30</v>
      </c>
      <c r="B14" s="566" t="s">
        <v>438</v>
      </c>
      <c r="C14" s="566">
        <v>89301301</v>
      </c>
      <c r="D14" s="628" t="s">
        <v>3533</v>
      </c>
      <c r="E14" s="629" t="s">
        <v>2272</v>
      </c>
      <c r="F14" s="566" t="s">
        <v>2263</v>
      </c>
      <c r="G14" s="566" t="s">
        <v>2285</v>
      </c>
      <c r="H14" s="566" t="s">
        <v>1360</v>
      </c>
      <c r="I14" s="566" t="s">
        <v>1914</v>
      </c>
      <c r="J14" s="566" t="s">
        <v>1533</v>
      </c>
      <c r="K14" s="566" t="s">
        <v>503</v>
      </c>
      <c r="L14" s="567">
        <v>60.92</v>
      </c>
      <c r="M14" s="567">
        <v>121.84</v>
      </c>
      <c r="N14" s="566">
        <v>2</v>
      </c>
      <c r="O14" s="630">
        <v>1</v>
      </c>
      <c r="P14" s="567">
        <v>60.92</v>
      </c>
      <c r="Q14" s="582">
        <v>0.5</v>
      </c>
      <c r="R14" s="566">
        <v>1</v>
      </c>
      <c r="S14" s="582">
        <v>0.5</v>
      </c>
      <c r="T14" s="630">
        <v>0.5</v>
      </c>
      <c r="U14" s="612">
        <v>0.5</v>
      </c>
    </row>
    <row r="15" spans="1:21" ht="14.4" customHeight="1" x14ac:dyDescent="0.3">
      <c r="A15" s="565">
        <v>30</v>
      </c>
      <c r="B15" s="566" t="s">
        <v>438</v>
      </c>
      <c r="C15" s="566">
        <v>89301301</v>
      </c>
      <c r="D15" s="628" t="s">
        <v>3533</v>
      </c>
      <c r="E15" s="629" t="s">
        <v>2272</v>
      </c>
      <c r="F15" s="566" t="s">
        <v>2263</v>
      </c>
      <c r="G15" s="566" t="s">
        <v>2287</v>
      </c>
      <c r="H15" s="566" t="s">
        <v>437</v>
      </c>
      <c r="I15" s="566" t="s">
        <v>2288</v>
      </c>
      <c r="J15" s="566" t="s">
        <v>1000</v>
      </c>
      <c r="K15" s="566" t="s">
        <v>2289</v>
      </c>
      <c r="L15" s="567">
        <v>317.26</v>
      </c>
      <c r="M15" s="567">
        <v>317.26</v>
      </c>
      <c r="N15" s="566">
        <v>1</v>
      </c>
      <c r="O15" s="630">
        <v>1</v>
      </c>
      <c r="P15" s="567"/>
      <c r="Q15" s="582">
        <v>0</v>
      </c>
      <c r="R15" s="566"/>
      <c r="S15" s="582">
        <v>0</v>
      </c>
      <c r="T15" s="630"/>
      <c r="U15" s="612">
        <v>0</v>
      </c>
    </row>
    <row r="16" spans="1:21" ht="14.4" customHeight="1" x14ac:dyDescent="0.3">
      <c r="A16" s="565">
        <v>30</v>
      </c>
      <c r="B16" s="566" t="s">
        <v>438</v>
      </c>
      <c r="C16" s="566">
        <v>89301301</v>
      </c>
      <c r="D16" s="628" t="s">
        <v>3533</v>
      </c>
      <c r="E16" s="629" t="s">
        <v>2272</v>
      </c>
      <c r="F16" s="566" t="s">
        <v>2263</v>
      </c>
      <c r="G16" s="566" t="s">
        <v>2290</v>
      </c>
      <c r="H16" s="566" t="s">
        <v>1360</v>
      </c>
      <c r="I16" s="566" t="s">
        <v>1989</v>
      </c>
      <c r="J16" s="566" t="s">
        <v>1491</v>
      </c>
      <c r="K16" s="566" t="s">
        <v>498</v>
      </c>
      <c r="L16" s="567">
        <v>262.33999999999997</v>
      </c>
      <c r="M16" s="567">
        <v>1049.3599999999999</v>
      </c>
      <c r="N16" s="566">
        <v>4</v>
      </c>
      <c r="O16" s="630">
        <v>2</v>
      </c>
      <c r="P16" s="567">
        <v>262.33999999999997</v>
      </c>
      <c r="Q16" s="582">
        <v>0.25</v>
      </c>
      <c r="R16" s="566">
        <v>1</v>
      </c>
      <c r="S16" s="582">
        <v>0.25</v>
      </c>
      <c r="T16" s="630">
        <v>0.5</v>
      </c>
      <c r="U16" s="612">
        <v>0.25</v>
      </c>
    </row>
    <row r="17" spans="1:21" ht="14.4" customHeight="1" x14ac:dyDescent="0.3">
      <c r="A17" s="565">
        <v>30</v>
      </c>
      <c r="B17" s="566" t="s">
        <v>438</v>
      </c>
      <c r="C17" s="566">
        <v>89301301</v>
      </c>
      <c r="D17" s="628" t="s">
        <v>3533</v>
      </c>
      <c r="E17" s="629" t="s">
        <v>2272</v>
      </c>
      <c r="F17" s="566" t="s">
        <v>2263</v>
      </c>
      <c r="G17" s="566" t="s">
        <v>2290</v>
      </c>
      <c r="H17" s="566" t="s">
        <v>1360</v>
      </c>
      <c r="I17" s="566" t="s">
        <v>1991</v>
      </c>
      <c r="J17" s="566" t="s">
        <v>1495</v>
      </c>
      <c r="K17" s="566" t="s">
        <v>1992</v>
      </c>
      <c r="L17" s="567">
        <v>349.67</v>
      </c>
      <c r="M17" s="567">
        <v>349.67</v>
      </c>
      <c r="N17" s="566">
        <v>1</v>
      </c>
      <c r="O17" s="630">
        <v>0.5</v>
      </c>
      <c r="P17" s="567"/>
      <c r="Q17" s="582">
        <v>0</v>
      </c>
      <c r="R17" s="566"/>
      <c r="S17" s="582">
        <v>0</v>
      </c>
      <c r="T17" s="630"/>
      <c r="U17" s="612">
        <v>0</v>
      </c>
    </row>
    <row r="18" spans="1:21" ht="14.4" customHeight="1" x14ac:dyDescent="0.3">
      <c r="A18" s="565">
        <v>30</v>
      </c>
      <c r="B18" s="566" t="s">
        <v>438</v>
      </c>
      <c r="C18" s="566">
        <v>89301301</v>
      </c>
      <c r="D18" s="628" t="s">
        <v>3533</v>
      </c>
      <c r="E18" s="629" t="s">
        <v>2272</v>
      </c>
      <c r="F18" s="566" t="s">
        <v>2263</v>
      </c>
      <c r="G18" s="566" t="s">
        <v>2291</v>
      </c>
      <c r="H18" s="566" t="s">
        <v>437</v>
      </c>
      <c r="I18" s="566" t="s">
        <v>1900</v>
      </c>
      <c r="J18" s="566" t="s">
        <v>1901</v>
      </c>
      <c r="K18" s="566" t="s">
        <v>1902</v>
      </c>
      <c r="L18" s="567">
        <v>31.43</v>
      </c>
      <c r="M18" s="567">
        <v>31.43</v>
      </c>
      <c r="N18" s="566">
        <v>1</v>
      </c>
      <c r="O18" s="630">
        <v>0.5</v>
      </c>
      <c r="P18" s="567"/>
      <c r="Q18" s="582">
        <v>0</v>
      </c>
      <c r="R18" s="566"/>
      <c r="S18" s="582">
        <v>0</v>
      </c>
      <c r="T18" s="630"/>
      <c r="U18" s="612">
        <v>0</v>
      </c>
    </row>
    <row r="19" spans="1:21" ht="14.4" customHeight="1" x14ac:dyDescent="0.3">
      <c r="A19" s="565">
        <v>30</v>
      </c>
      <c r="B19" s="566" t="s">
        <v>438</v>
      </c>
      <c r="C19" s="566">
        <v>89301301</v>
      </c>
      <c r="D19" s="628" t="s">
        <v>3533</v>
      </c>
      <c r="E19" s="629" t="s">
        <v>2272</v>
      </c>
      <c r="F19" s="566" t="s">
        <v>2263</v>
      </c>
      <c r="G19" s="566" t="s">
        <v>2291</v>
      </c>
      <c r="H19" s="566" t="s">
        <v>437</v>
      </c>
      <c r="I19" s="566" t="s">
        <v>1903</v>
      </c>
      <c r="J19" s="566" t="s">
        <v>466</v>
      </c>
      <c r="K19" s="566" t="s">
        <v>505</v>
      </c>
      <c r="L19" s="567">
        <v>41.89</v>
      </c>
      <c r="M19" s="567">
        <v>83.78</v>
      </c>
      <c r="N19" s="566">
        <v>2</v>
      </c>
      <c r="O19" s="630">
        <v>1</v>
      </c>
      <c r="P19" s="567">
        <v>41.89</v>
      </c>
      <c r="Q19" s="582">
        <v>0.5</v>
      </c>
      <c r="R19" s="566">
        <v>1</v>
      </c>
      <c r="S19" s="582">
        <v>0.5</v>
      </c>
      <c r="T19" s="630">
        <v>0.5</v>
      </c>
      <c r="U19" s="612">
        <v>0.5</v>
      </c>
    </row>
    <row r="20" spans="1:21" ht="14.4" customHeight="1" x14ac:dyDescent="0.3">
      <c r="A20" s="565">
        <v>30</v>
      </c>
      <c r="B20" s="566" t="s">
        <v>438</v>
      </c>
      <c r="C20" s="566">
        <v>89301301</v>
      </c>
      <c r="D20" s="628" t="s">
        <v>3533</v>
      </c>
      <c r="E20" s="629" t="s">
        <v>2272</v>
      </c>
      <c r="F20" s="566" t="s">
        <v>2263</v>
      </c>
      <c r="G20" s="566" t="s">
        <v>2291</v>
      </c>
      <c r="H20" s="566" t="s">
        <v>1360</v>
      </c>
      <c r="I20" s="566" t="s">
        <v>1905</v>
      </c>
      <c r="J20" s="566" t="s">
        <v>1439</v>
      </c>
      <c r="K20" s="566" t="s">
        <v>555</v>
      </c>
      <c r="L20" s="567">
        <v>44.89</v>
      </c>
      <c r="M20" s="567">
        <v>134.67000000000002</v>
      </c>
      <c r="N20" s="566">
        <v>3</v>
      </c>
      <c r="O20" s="630">
        <v>1.5</v>
      </c>
      <c r="P20" s="567">
        <v>44.89</v>
      </c>
      <c r="Q20" s="582">
        <v>0.33333333333333331</v>
      </c>
      <c r="R20" s="566">
        <v>1</v>
      </c>
      <c r="S20" s="582">
        <v>0.33333333333333331</v>
      </c>
      <c r="T20" s="630">
        <v>0.5</v>
      </c>
      <c r="U20" s="612">
        <v>0.33333333333333331</v>
      </c>
    </row>
    <row r="21" spans="1:21" ht="14.4" customHeight="1" x14ac:dyDescent="0.3">
      <c r="A21" s="565">
        <v>30</v>
      </c>
      <c r="B21" s="566" t="s">
        <v>438</v>
      </c>
      <c r="C21" s="566">
        <v>89301301</v>
      </c>
      <c r="D21" s="628" t="s">
        <v>3533</v>
      </c>
      <c r="E21" s="629" t="s">
        <v>2272</v>
      </c>
      <c r="F21" s="566" t="s">
        <v>2263</v>
      </c>
      <c r="G21" s="566" t="s">
        <v>2292</v>
      </c>
      <c r="H21" s="566" t="s">
        <v>437</v>
      </c>
      <c r="I21" s="566" t="s">
        <v>2293</v>
      </c>
      <c r="J21" s="566" t="s">
        <v>2294</v>
      </c>
      <c r="K21" s="566" t="s">
        <v>2295</v>
      </c>
      <c r="L21" s="567">
        <v>0</v>
      </c>
      <c r="M21" s="567">
        <v>0</v>
      </c>
      <c r="N21" s="566">
        <v>1</v>
      </c>
      <c r="O21" s="630">
        <v>0.5</v>
      </c>
      <c r="P21" s="567">
        <v>0</v>
      </c>
      <c r="Q21" s="582"/>
      <c r="R21" s="566">
        <v>1</v>
      </c>
      <c r="S21" s="582">
        <v>1</v>
      </c>
      <c r="T21" s="630">
        <v>0.5</v>
      </c>
      <c r="U21" s="612">
        <v>1</v>
      </c>
    </row>
    <row r="22" spans="1:21" ht="14.4" customHeight="1" x14ac:dyDescent="0.3">
      <c r="A22" s="565">
        <v>30</v>
      </c>
      <c r="B22" s="566" t="s">
        <v>438</v>
      </c>
      <c r="C22" s="566">
        <v>89301301</v>
      </c>
      <c r="D22" s="628" t="s">
        <v>3533</v>
      </c>
      <c r="E22" s="629" t="s">
        <v>2272</v>
      </c>
      <c r="F22" s="566" t="s">
        <v>2263</v>
      </c>
      <c r="G22" s="566" t="s">
        <v>2296</v>
      </c>
      <c r="H22" s="566" t="s">
        <v>1360</v>
      </c>
      <c r="I22" s="566" t="s">
        <v>2062</v>
      </c>
      <c r="J22" s="566" t="s">
        <v>1623</v>
      </c>
      <c r="K22" s="566" t="s">
        <v>2059</v>
      </c>
      <c r="L22" s="567">
        <v>184.22</v>
      </c>
      <c r="M22" s="567">
        <v>184.22</v>
      </c>
      <c r="N22" s="566">
        <v>1</v>
      </c>
      <c r="O22" s="630">
        <v>0.5</v>
      </c>
      <c r="P22" s="567">
        <v>184.22</v>
      </c>
      <c r="Q22" s="582">
        <v>1</v>
      </c>
      <c r="R22" s="566">
        <v>1</v>
      </c>
      <c r="S22" s="582">
        <v>1</v>
      </c>
      <c r="T22" s="630">
        <v>0.5</v>
      </c>
      <c r="U22" s="612">
        <v>1</v>
      </c>
    </row>
    <row r="23" spans="1:21" ht="14.4" customHeight="1" x14ac:dyDescent="0.3">
      <c r="A23" s="565">
        <v>30</v>
      </c>
      <c r="B23" s="566" t="s">
        <v>438</v>
      </c>
      <c r="C23" s="566">
        <v>89301301</v>
      </c>
      <c r="D23" s="628" t="s">
        <v>3533</v>
      </c>
      <c r="E23" s="629" t="s">
        <v>2272</v>
      </c>
      <c r="F23" s="566" t="s">
        <v>2263</v>
      </c>
      <c r="G23" s="566" t="s">
        <v>2297</v>
      </c>
      <c r="H23" s="566" t="s">
        <v>1360</v>
      </c>
      <c r="I23" s="566" t="s">
        <v>2298</v>
      </c>
      <c r="J23" s="566" t="s">
        <v>1368</v>
      </c>
      <c r="K23" s="566" t="s">
        <v>1154</v>
      </c>
      <c r="L23" s="567">
        <v>0</v>
      </c>
      <c r="M23" s="567">
        <v>0</v>
      </c>
      <c r="N23" s="566">
        <v>1</v>
      </c>
      <c r="O23" s="630">
        <v>0.5</v>
      </c>
      <c r="P23" s="567"/>
      <c r="Q23" s="582"/>
      <c r="R23" s="566"/>
      <c r="S23" s="582">
        <v>0</v>
      </c>
      <c r="T23" s="630"/>
      <c r="U23" s="612">
        <v>0</v>
      </c>
    </row>
    <row r="24" spans="1:21" ht="14.4" customHeight="1" x14ac:dyDescent="0.3">
      <c r="A24" s="565">
        <v>30</v>
      </c>
      <c r="B24" s="566" t="s">
        <v>438</v>
      </c>
      <c r="C24" s="566">
        <v>89301301</v>
      </c>
      <c r="D24" s="628" t="s">
        <v>3533</v>
      </c>
      <c r="E24" s="629" t="s">
        <v>2272</v>
      </c>
      <c r="F24" s="566" t="s">
        <v>2263</v>
      </c>
      <c r="G24" s="566" t="s">
        <v>2299</v>
      </c>
      <c r="H24" s="566" t="s">
        <v>437</v>
      </c>
      <c r="I24" s="566" t="s">
        <v>2300</v>
      </c>
      <c r="J24" s="566" t="s">
        <v>611</v>
      </c>
      <c r="K24" s="566" t="s">
        <v>612</v>
      </c>
      <c r="L24" s="567">
        <v>63.92</v>
      </c>
      <c r="M24" s="567">
        <v>63.92</v>
      </c>
      <c r="N24" s="566">
        <v>1</v>
      </c>
      <c r="O24" s="630">
        <v>0.5</v>
      </c>
      <c r="P24" s="567">
        <v>63.92</v>
      </c>
      <c r="Q24" s="582">
        <v>1</v>
      </c>
      <c r="R24" s="566">
        <v>1</v>
      </c>
      <c r="S24" s="582">
        <v>1</v>
      </c>
      <c r="T24" s="630">
        <v>0.5</v>
      </c>
      <c r="U24" s="612">
        <v>1</v>
      </c>
    </row>
    <row r="25" spans="1:21" ht="14.4" customHeight="1" x14ac:dyDescent="0.3">
      <c r="A25" s="565">
        <v>30</v>
      </c>
      <c r="B25" s="566" t="s">
        <v>438</v>
      </c>
      <c r="C25" s="566">
        <v>89301301</v>
      </c>
      <c r="D25" s="628" t="s">
        <v>3533</v>
      </c>
      <c r="E25" s="629" t="s">
        <v>2272</v>
      </c>
      <c r="F25" s="566" t="s">
        <v>2263</v>
      </c>
      <c r="G25" s="566" t="s">
        <v>2301</v>
      </c>
      <c r="H25" s="566" t="s">
        <v>437</v>
      </c>
      <c r="I25" s="566" t="s">
        <v>2199</v>
      </c>
      <c r="J25" s="566" t="s">
        <v>563</v>
      </c>
      <c r="K25" s="566" t="s">
        <v>498</v>
      </c>
      <c r="L25" s="567">
        <v>216.16</v>
      </c>
      <c r="M25" s="567">
        <v>216.16</v>
      </c>
      <c r="N25" s="566">
        <v>1</v>
      </c>
      <c r="O25" s="630">
        <v>0.5</v>
      </c>
      <c r="P25" s="567">
        <v>216.16</v>
      </c>
      <c r="Q25" s="582">
        <v>1</v>
      </c>
      <c r="R25" s="566">
        <v>1</v>
      </c>
      <c r="S25" s="582">
        <v>1</v>
      </c>
      <c r="T25" s="630">
        <v>0.5</v>
      </c>
      <c r="U25" s="612">
        <v>1</v>
      </c>
    </row>
    <row r="26" spans="1:21" ht="14.4" customHeight="1" x14ac:dyDescent="0.3">
      <c r="A26" s="565">
        <v>30</v>
      </c>
      <c r="B26" s="566" t="s">
        <v>438</v>
      </c>
      <c r="C26" s="566">
        <v>89301301</v>
      </c>
      <c r="D26" s="628" t="s">
        <v>3533</v>
      </c>
      <c r="E26" s="629" t="s">
        <v>2272</v>
      </c>
      <c r="F26" s="566" t="s">
        <v>2263</v>
      </c>
      <c r="G26" s="566" t="s">
        <v>2301</v>
      </c>
      <c r="H26" s="566" t="s">
        <v>1360</v>
      </c>
      <c r="I26" s="566" t="s">
        <v>2200</v>
      </c>
      <c r="J26" s="566" t="s">
        <v>1392</v>
      </c>
      <c r="K26" s="566" t="s">
        <v>1930</v>
      </c>
      <c r="L26" s="567">
        <v>162.13</v>
      </c>
      <c r="M26" s="567">
        <v>324.26</v>
      </c>
      <c r="N26" s="566">
        <v>2</v>
      </c>
      <c r="O26" s="630">
        <v>1.5</v>
      </c>
      <c r="P26" s="567">
        <v>162.13</v>
      </c>
      <c r="Q26" s="582">
        <v>0.5</v>
      </c>
      <c r="R26" s="566">
        <v>1</v>
      </c>
      <c r="S26" s="582">
        <v>0.5</v>
      </c>
      <c r="T26" s="630">
        <v>0.5</v>
      </c>
      <c r="U26" s="612">
        <v>0.33333333333333331</v>
      </c>
    </row>
    <row r="27" spans="1:21" ht="14.4" customHeight="1" x14ac:dyDescent="0.3">
      <c r="A27" s="565">
        <v>30</v>
      </c>
      <c r="B27" s="566" t="s">
        <v>438</v>
      </c>
      <c r="C27" s="566">
        <v>89301301</v>
      </c>
      <c r="D27" s="628" t="s">
        <v>3533</v>
      </c>
      <c r="E27" s="629" t="s">
        <v>2272</v>
      </c>
      <c r="F27" s="566" t="s">
        <v>2263</v>
      </c>
      <c r="G27" s="566" t="s">
        <v>2301</v>
      </c>
      <c r="H27" s="566" t="s">
        <v>1360</v>
      </c>
      <c r="I27" s="566" t="s">
        <v>2201</v>
      </c>
      <c r="J27" s="566" t="s">
        <v>1394</v>
      </c>
      <c r="K27" s="566" t="s">
        <v>2202</v>
      </c>
      <c r="L27" s="567">
        <v>216.16</v>
      </c>
      <c r="M27" s="567">
        <v>216.16</v>
      </c>
      <c r="N27" s="566">
        <v>1</v>
      </c>
      <c r="O27" s="630">
        <v>0.5</v>
      </c>
      <c r="P27" s="567"/>
      <c r="Q27" s="582">
        <v>0</v>
      </c>
      <c r="R27" s="566"/>
      <c r="S27" s="582">
        <v>0</v>
      </c>
      <c r="T27" s="630"/>
      <c r="U27" s="612">
        <v>0</v>
      </c>
    </row>
    <row r="28" spans="1:21" ht="14.4" customHeight="1" x14ac:dyDescent="0.3">
      <c r="A28" s="565">
        <v>30</v>
      </c>
      <c r="B28" s="566" t="s">
        <v>438</v>
      </c>
      <c r="C28" s="566">
        <v>89301301</v>
      </c>
      <c r="D28" s="628" t="s">
        <v>3533</v>
      </c>
      <c r="E28" s="629" t="s">
        <v>2272</v>
      </c>
      <c r="F28" s="566" t="s">
        <v>2263</v>
      </c>
      <c r="G28" s="566" t="s">
        <v>2302</v>
      </c>
      <c r="H28" s="566" t="s">
        <v>1360</v>
      </c>
      <c r="I28" s="566" t="s">
        <v>2303</v>
      </c>
      <c r="J28" s="566" t="s">
        <v>2304</v>
      </c>
      <c r="K28" s="566" t="s">
        <v>2305</v>
      </c>
      <c r="L28" s="567">
        <v>1242.49</v>
      </c>
      <c r="M28" s="567">
        <v>1242.49</v>
      </c>
      <c r="N28" s="566">
        <v>1</v>
      </c>
      <c r="O28" s="630">
        <v>1</v>
      </c>
      <c r="P28" s="567">
        <v>1242.49</v>
      </c>
      <c r="Q28" s="582">
        <v>1</v>
      </c>
      <c r="R28" s="566">
        <v>1</v>
      </c>
      <c r="S28" s="582">
        <v>1</v>
      </c>
      <c r="T28" s="630">
        <v>1</v>
      </c>
      <c r="U28" s="612">
        <v>1</v>
      </c>
    </row>
    <row r="29" spans="1:21" ht="14.4" customHeight="1" x14ac:dyDescent="0.3">
      <c r="A29" s="565">
        <v>30</v>
      </c>
      <c r="B29" s="566" t="s">
        <v>438</v>
      </c>
      <c r="C29" s="566">
        <v>89301301</v>
      </c>
      <c r="D29" s="628" t="s">
        <v>3533</v>
      </c>
      <c r="E29" s="629" t="s">
        <v>2272</v>
      </c>
      <c r="F29" s="566" t="s">
        <v>2263</v>
      </c>
      <c r="G29" s="566" t="s">
        <v>2306</v>
      </c>
      <c r="H29" s="566" t="s">
        <v>437</v>
      </c>
      <c r="I29" s="566" t="s">
        <v>2307</v>
      </c>
      <c r="J29" s="566" t="s">
        <v>865</v>
      </c>
      <c r="K29" s="566" t="s">
        <v>555</v>
      </c>
      <c r="L29" s="567">
        <v>137.74</v>
      </c>
      <c r="M29" s="567">
        <v>137.74</v>
      </c>
      <c r="N29" s="566">
        <v>1</v>
      </c>
      <c r="O29" s="630">
        <v>0.5</v>
      </c>
      <c r="P29" s="567"/>
      <c r="Q29" s="582">
        <v>0</v>
      </c>
      <c r="R29" s="566"/>
      <c r="S29" s="582">
        <v>0</v>
      </c>
      <c r="T29" s="630"/>
      <c r="U29" s="612">
        <v>0</v>
      </c>
    </row>
    <row r="30" spans="1:21" ht="14.4" customHeight="1" x14ac:dyDescent="0.3">
      <c r="A30" s="565">
        <v>30</v>
      </c>
      <c r="B30" s="566" t="s">
        <v>438</v>
      </c>
      <c r="C30" s="566">
        <v>89301301</v>
      </c>
      <c r="D30" s="628" t="s">
        <v>3533</v>
      </c>
      <c r="E30" s="629" t="s">
        <v>2272</v>
      </c>
      <c r="F30" s="566" t="s">
        <v>2263</v>
      </c>
      <c r="G30" s="566" t="s">
        <v>2308</v>
      </c>
      <c r="H30" s="566" t="s">
        <v>437</v>
      </c>
      <c r="I30" s="566" t="s">
        <v>2309</v>
      </c>
      <c r="J30" s="566" t="s">
        <v>2310</v>
      </c>
      <c r="K30" s="566" t="s">
        <v>2311</v>
      </c>
      <c r="L30" s="567">
        <v>36.89</v>
      </c>
      <c r="M30" s="567">
        <v>295.12</v>
      </c>
      <c r="N30" s="566">
        <v>8</v>
      </c>
      <c r="O30" s="630">
        <v>4.5</v>
      </c>
      <c r="P30" s="567">
        <v>73.78</v>
      </c>
      <c r="Q30" s="582">
        <v>0.25</v>
      </c>
      <c r="R30" s="566">
        <v>2</v>
      </c>
      <c r="S30" s="582">
        <v>0.25</v>
      </c>
      <c r="T30" s="630">
        <v>1</v>
      </c>
      <c r="U30" s="612">
        <v>0.22222222222222221</v>
      </c>
    </row>
    <row r="31" spans="1:21" ht="14.4" customHeight="1" x14ac:dyDescent="0.3">
      <c r="A31" s="565">
        <v>30</v>
      </c>
      <c r="B31" s="566" t="s">
        <v>438</v>
      </c>
      <c r="C31" s="566">
        <v>89301301</v>
      </c>
      <c r="D31" s="628" t="s">
        <v>3533</v>
      </c>
      <c r="E31" s="629" t="s">
        <v>2272</v>
      </c>
      <c r="F31" s="566" t="s">
        <v>2263</v>
      </c>
      <c r="G31" s="566" t="s">
        <v>2312</v>
      </c>
      <c r="H31" s="566" t="s">
        <v>1360</v>
      </c>
      <c r="I31" s="566" t="s">
        <v>1881</v>
      </c>
      <c r="J31" s="566" t="s">
        <v>1431</v>
      </c>
      <c r="K31" s="566" t="s">
        <v>530</v>
      </c>
      <c r="L31" s="567">
        <v>254.43</v>
      </c>
      <c r="M31" s="567">
        <v>254.43</v>
      </c>
      <c r="N31" s="566">
        <v>1</v>
      </c>
      <c r="O31" s="630">
        <v>0.5</v>
      </c>
      <c r="P31" s="567">
        <v>254.43</v>
      </c>
      <c r="Q31" s="582">
        <v>1</v>
      </c>
      <c r="R31" s="566">
        <v>1</v>
      </c>
      <c r="S31" s="582">
        <v>1</v>
      </c>
      <c r="T31" s="630">
        <v>0.5</v>
      </c>
      <c r="U31" s="612">
        <v>1</v>
      </c>
    </row>
    <row r="32" spans="1:21" ht="14.4" customHeight="1" x14ac:dyDescent="0.3">
      <c r="A32" s="565">
        <v>30</v>
      </c>
      <c r="B32" s="566" t="s">
        <v>438</v>
      </c>
      <c r="C32" s="566">
        <v>89301301</v>
      </c>
      <c r="D32" s="628" t="s">
        <v>3533</v>
      </c>
      <c r="E32" s="629" t="s">
        <v>2272</v>
      </c>
      <c r="F32" s="566" t="s">
        <v>2263</v>
      </c>
      <c r="G32" s="566" t="s">
        <v>2313</v>
      </c>
      <c r="H32" s="566" t="s">
        <v>437</v>
      </c>
      <c r="I32" s="566" t="s">
        <v>2314</v>
      </c>
      <c r="J32" s="566" t="s">
        <v>2315</v>
      </c>
      <c r="K32" s="566" t="s">
        <v>1281</v>
      </c>
      <c r="L32" s="567">
        <v>0</v>
      </c>
      <c r="M32" s="567">
        <v>0</v>
      </c>
      <c r="N32" s="566">
        <v>1</v>
      </c>
      <c r="O32" s="630">
        <v>0.5</v>
      </c>
      <c r="P32" s="567">
        <v>0</v>
      </c>
      <c r="Q32" s="582"/>
      <c r="R32" s="566">
        <v>1</v>
      </c>
      <c r="S32" s="582">
        <v>1</v>
      </c>
      <c r="T32" s="630">
        <v>0.5</v>
      </c>
      <c r="U32" s="612">
        <v>1</v>
      </c>
    </row>
    <row r="33" spans="1:21" ht="14.4" customHeight="1" x14ac:dyDescent="0.3">
      <c r="A33" s="565">
        <v>30</v>
      </c>
      <c r="B33" s="566" t="s">
        <v>438</v>
      </c>
      <c r="C33" s="566">
        <v>89301301</v>
      </c>
      <c r="D33" s="628" t="s">
        <v>3533</v>
      </c>
      <c r="E33" s="629" t="s">
        <v>2272</v>
      </c>
      <c r="F33" s="566" t="s">
        <v>2263</v>
      </c>
      <c r="G33" s="566" t="s">
        <v>2316</v>
      </c>
      <c r="H33" s="566" t="s">
        <v>437</v>
      </c>
      <c r="I33" s="566" t="s">
        <v>2317</v>
      </c>
      <c r="J33" s="566" t="s">
        <v>923</v>
      </c>
      <c r="K33" s="566" t="s">
        <v>2318</v>
      </c>
      <c r="L33" s="567">
        <v>128.9</v>
      </c>
      <c r="M33" s="567">
        <v>128.9</v>
      </c>
      <c r="N33" s="566">
        <v>1</v>
      </c>
      <c r="O33" s="630">
        <v>0.5</v>
      </c>
      <c r="P33" s="567">
        <v>128.9</v>
      </c>
      <c r="Q33" s="582">
        <v>1</v>
      </c>
      <c r="R33" s="566">
        <v>1</v>
      </c>
      <c r="S33" s="582">
        <v>1</v>
      </c>
      <c r="T33" s="630">
        <v>0.5</v>
      </c>
      <c r="U33" s="612">
        <v>1</v>
      </c>
    </row>
    <row r="34" spans="1:21" ht="14.4" customHeight="1" x14ac:dyDescent="0.3">
      <c r="A34" s="565">
        <v>30</v>
      </c>
      <c r="B34" s="566" t="s">
        <v>438</v>
      </c>
      <c r="C34" s="566">
        <v>89301301</v>
      </c>
      <c r="D34" s="628" t="s">
        <v>3533</v>
      </c>
      <c r="E34" s="629" t="s">
        <v>2272</v>
      </c>
      <c r="F34" s="566" t="s">
        <v>2263</v>
      </c>
      <c r="G34" s="566" t="s">
        <v>2319</v>
      </c>
      <c r="H34" s="566" t="s">
        <v>1360</v>
      </c>
      <c r="I34" s="566" t="s">
        <v>2214</v>
      </c>
      <c r="J34" s="566" t="s">
        <v>1518</v>
      </c>
      <c r="K34" s="566" t="s">
        <v>512</v>
      </c>
      <c r="L34" s="567">
        <v>232.44</v>
      </c>
      <c r="M34" s="567">
        <v>232.44</v>
      </c>
      <c r="N34" s="566">
        <v>1</v>
      </c>
      <c r="O34" s="630">
        <v>0.5</v>
      </c>
      <c r="P34" s="567"/>
      <c r="Q34" s="582">
        <v>0</v>
      </c>
      <c r="R34" s="566"/>
      <c r="S34" s="582">
        <v>0</v>
      </c>
      <c r="T34" s="630"/>
      <c r="U34" s="612">
        <v>0</v>
      </c>
    </row>
    <row r="35" spans="1:21" ht="14.4" customHeight="1" x14ac:dyDescent="0.3">
      <c r="A35" s="565">
        <v>30</v>
      </c>
      <c r="B35" s="566" t="s">
        <v>438</v>
      </c>
      <c r="C35" s="566">
        <v>89301301</v>
      </c>
      <c r="D35" s="628" t="s">
        <v>3533</v>
      </c>
      <c r="E35" s="629" t="s">
        <v>2272</v>
      </c>
      <c r="F35" s="566" t="s">
        <v>2263</v>
      </c>
      <c r="G35" s="566" t="s">
        <v>2320</v>
      </c>
      <c r="H35" s="566" t="s">
        <v>437</v>
      </c>
      <c r="I35" s="566" t="s">
        <v>2321</v>
      </c>
      <c r="J35" s="566" t="s">
        <v>687</v>
      </c>
      <c r="K35" s="566" t="s">
        <v>688</v>
      </c>
      <c r="L35" s="567">
        <v>238.94</v>
      </c>
      <c r="M35" s="567">
        <v>238.94</v>
      </c>
      <c r="N35" s="566">
        <v>1</v>
      </c>
      <c r="O35" s="630">
        <v>0.5</v>
      </c>
      <c r="P35" s="567"/>
      <c r="Q35" s="582">
        <v>0</v>
      </c>
      <c r="R35" s="566"/>
      <c r="S35" s="582">
        <v>0</v>
      </c>
      <c r="T35" s="630"/>
      <c r="U35" s="612">
        <v>0</v>
      </c>
    </row>
    <row r="36" spans="1:21" ht="14.4" customHeight="1" x14ac:dyDescent="0.3">
      <c r="A36" s="565">
        <v>30</v>
      </c>
      <c r="B36" s="566" t="s">
        <v>438</v>
      </c>
      <c r="C36" s="566">
        <v>89301301</v>
      </c>
      <c r="D36" s="628" t="s">
        <v>3533</v>
      </c>
      <c r="E36" s="629" t="s">
        <v>2272</v>
      </c>
      <c r="F36" s="566" t="s">
        <v>2263</v>
      </c>
      <c r="G36" s="566" t="s">
        <v>2322</v>
      </c>
      <c r="H36" s="566" t="s">
        <v>437</v>
      </c>
      <c r="I36" s="566" t="s">
        <v>2323</v>
      </c>
      <c r="J36" s="566" t="s">
        <v>2324</v>
      </c>
      <c r="K36" s="566" t="s">
        <v>2325</v>
      </c>
      <c r="L36" s="567">
        <v>41.09</v>
      </c>
      <c r="M36" s="567">
        <v>41.09</v>
      </c>
      <c r="N36" s="566">
        <v>1</v>
      </c>
      <c r="O36" s="630">
        <v>0.5</v>
      </c>
      <c r="P36" s="567"/>
      <c r="Q36" s="582">
        <v>0</v>
      </c>
      <c r="R36" s="566"/>
      <c r="S36" s="582">
        <v>0</v>
      </c>
      <c r="T36" s="630"/>
      <c r="U36" s="612">
        <v>0</v>
      </c>
    </row>
    <row r="37" spans="1:21" ht="14.4" customHeight="1" x14ac:dyDescent="0.3">
      <c r="A37" s="565">
        <v>30</v>
      </c>
      <c r="B37" s="566" t="s">
        <v>438</v>
      </c>
      <c r="C37" s="566">
        <v>89301301</v>
      </c>
      <c r="D37" s="628" t="s">
        <v>3533</v>
      </c>
      <c r="E37" s="629" t="s">
        <v>2272</v>
      </c>
      <c r="F37" s="566" t="s">
        <v>2263</v>
      </c>
      <c r="G37" s="566" t="s">
        <v>2322</v>
      </c>
      <c r="H37" s="566" t="s">
        <v>437</v>
      </c>
      <c r="I37" s="566" t="s">
        <v>2326</v>
      </c>
      <c r="J37" s="566" t="s">
        <v>987</v>
      </c>
      <c r="K37" s="566" t="s">
        <v>2327</v>
      </c>
      <c r="L37" s="567">
        <v>23.3</v>
      </c>
      <c r="M37" s="567">
        <v>186.40000000000003</v>
      </c>
      <c r="N37" s="566">
        <v>8</v>
      </c>
      <c r="O37" s="630">
        <v>4.5</v>
      </c>
      <c r="P37" s="567">
        <v>23.3</v>
      </c>
      <c r="Q37" s="582">
        <v>0.12499999999999999</v>
      </c>
      <c r="R37" s="566">
        <v>1</v>
      </c>
      <c r="S37" s="582">
        <v>0.125</v>
      </c>
      <c r="T37" s="630">
        <v>0.5</v>
      </c>
      <c r="U37" s="612">
        <v>0.1111111111111111</v>
      </c>
    </row>
    <row r="38" spans="1:21" ht="14.4" customHeight="1" x14ac:dyDescent="0.3">
      <c r="A38" s="565">
        <v>30</v>
      </c>
      <c r="B38" s="566" t="s">
        <v>438</v>
      </c>
      <c r="C38" s="566">
        <v>89301301</v>
      </c>
      <c r="D38" s="628" t="s">
        <v>3533</v>
      </c>
      <c r="E38" s="629" t="s">
        <v>2272</v>
      </c>
      <c r="F38" s="566" t="s">
        <v>2263</v>
      </c>
      <c r="G38" s="566" t="s">
        <v>2322</v>
      </c>
      <c r="H38" s="566" t="s">
        <v>437</v>
      </c>
      <c r="I38" s="566" t="s">
        <v>2328</v>
      </c>
      <c r="J38" s="566" t="s">
        <v>987</v>
      </c>
      <c r="K38" s="566" t="s">
        <v>2329</v>
      </c>
      <c r="L38" s="567">
        <v>58.23</v>
      </c>
      <c r="M38" s="567">
        <v>116.46</v>
      </c>
      <c r="N38" s="566">
        <v>2</v>
      </c>
      <c r="O38" s="630">
        <v>1</v>
      </c>
      <c r="P38" s="567">
        <v>58.23</v>
      </c>
      <c r="Q38" s="582">
        <v>0.5</v>
      </c>
      <c r="R38" s="566">
        <v>1</v>
      </c>
      <c r="S38" s="582">
        <v>0.5</v>
      </c>
      <c r="T38" s="630">
        <v>0.5</v>
      </c>
      <c r="U38" s="612">
        <v>0.5</v>
      </c>
    </row>
    <row r="39" spans="1:21" ht="14.4" customHeight="1" x14ac:dyDescent="0.3">
      <c r="A39" s="565">
        <v>30</v>
      </c>
      <c r="B39" s="566" t="s">
        <v>438</v>
      </c>
      <c r="C39" s="566">
        <v>89301301</v>
      </c>
      <c r="D39" s="628" t="s">
        <v>3533</v>
      </c>
      <c r="E39" s="629" t="s">
        <v>2272</v>
      </c>
      <c r="F39" s="566" t="s">
        <v>2263</v>
      </c>
      <c r="G39" s="566" t="s">
        <v>2322</v>
      </c>
      <c r="H39" s="566" t="s">
        <v>437</v>
      </c>
      <c r="I39" s="566" t="s">
        <v>2330</v>
      </c>
      <c r="J39" s="566" t="s">
        <v>989</v>
      </c>
      <c r="K39" s="566" t="s">
        <v>2331</v>
      </c>
      <c r="L39" s="567">
        <v>92.41</v>
      </c>
      <c r="M39" s="567">
        <v>92.41</v>
      </c>
      <c r="N39" s="566">
        <v>1</v>
      </c>
      <c r="O39" s="630">
        <v>0.5</v>
      </c>
      <c r="P39" s="567"/>
      <c r="Q39" s="582">
        <v>0</v>
      </c>
      <c r="R39" s="566"/>
      <c r="S39" s="582">
        <v>0</v>
      </c>
      <c r="T39" s="630"/>
      <c r="U39" s="612">
        <v>0</v>
      </c>
    </row>
    <row r="40" spans="1:21" ht="14.4" customHeight="1" x14ac:dyDescent="0.3">
      <c r="A40" s="565">
        <v>30</v>
      </c>
      <c r="B40" s="566" t="s">
        <v>438</v>
      </c>
      <c r="C40" s="566">
        <v>89301301</v>
      </c>
      <c r="D40" s="628" t="s">
        <v>3533</v>
      </c>
      <c r="E40" s="629" t="s">
        <v>2272</v>
      </c>
      <c r="F40" s="566" t="s">
        <v>2263</v>
      </c>
      <c r="G40" s="566" t="s">
        <v>2322</v>
      </c>
      <c r="H40" s="566" t="s">
        <v>437</v>
      </c>
      <c r="I40" s="566" t="s">
        <v>2332</v>
      </c>
      <c r="J40" s="566" t="s">
        <v>2333</v>
      </c>
      <c r="K40" s="566" t="s">
        <v>2329</v>
      </c>
      <c r="L40" s="567">
        <v>58.23</v>
      </c>
      <c r="M40" s="567">
        <v>174.69</v>
      </c>
      <c r="N40" s="566">
        <v>3</v>
      </c>
      <c r="O40" s="630">
        <v>1.5</v>
      </c>
      <c r="P40" s="567">
        <v>116.46</v>
      </c>
      <c r="Q40" s="582">
        <v>0.66666666666666663</v>
      </c>
      <c r="R40" s="566">
        <v>2</v>
      </c>
      <c r="S40" s="582">
        <v>0.66666666666666663</v>
      </c>
      <c r="T40" s="630">
        <v>1</v>
      </c>
      <c r="U40" s="612">
        <v>0.66666666666666663</v>
      </c>
    </row>
    <row r="41" spans="1:21" ht="14.4" customHeight="1" x14ac:dyDescent="0.3">
      <c r="A41" s="565">
        <v>30</v>
      </c>
      <c r="B41" s="566" t="s">
        <v>438</v>
      </c>
      <c r="C41" s="566">
        <v>89301301</v>
      </c>
      <c r="D41" s="628" t="s">
        <v>3533</v>
      </c>
      <c r="E41" s="629" t="s">
        <v>2272</v>
      </c>
      <c r="F41" s="566" t="s">
        <v>2263</v>
      </c>
      <c r="G41" s="566" t="s">
        <v>2334</v>
      </c>
      <c r="H41" s="566" t="s">
        <v>1360</v>
      </c>
      <c r="I41" s="566" t="s">
        <v>2163</v>
      </c>
      <c r="J41" s="566" t="s">
        <v>1477</v>
      </c>
      <c r="K41" s="566" t="s">
        <v>2164</v>
      </c>
      <c r="L41" s="567">
        <v>443.52</v>
      </c>
      <c r="M41" s="567">
        <v>443.52</v>
      </c>
      <c r="N41" s="566">
        <v>1</v>
      </c>
      <c r="O41" s="630">
        <v>0.5</v>
      </c>
      <c r="P41" s="567"/>
      <c r="Q41" s="582">
        <v>0</v>
      </c>
      <c r="R41" s="566"/>
      <c r="S41" s="582">
        <v>0</v>
      </c>
      <c r="T41" s="630"/>
      <c r="U41" s="612">
        <v>0</v>
      </c>
    </row>
    <row r="42" spans="1:21" ht="14.4" customHeight="1" x14ac:dyDescent="0.3">
      <c r="A42" s="565">
        <v>30</v>
      </c>
      <c r="B42" s="566" t="s">
        <v>438</v>
      </c>
      <c r="C42" s="566">
        <v>89301301</v>
      </c>
      <c r="D42" s="628" t="s">
        <v>3533</v>
      </c>
      <c r="E42" s="629" t="s">
        <v>2272</v>
      </c>
      <c r="F42" s="566" t="s">
        <v>2263</v>
      </c>
      <c r="G42" s="566" t="s">
        <v>2335</v>
      </c>
      <c r="H42" s="566" t="s">
        <v>437</v>
      </c>
      <c r="I42" s="566" t="s">
        <v>2336</v>
      </c>
      <c r="J42" s="566" t="s">
        <v>2337</v>
      </c>
      <c r="K42" s="566" t="s">
        <v>2338</v>
      </c>
      <c r="L42" s="567">
        <v>0</v>
      </c>
      <c r="M42" s="567">
        <v>0</v>
      </c>
      <c r="N42" s="566">
        <v>1</v>
      </c>
      <c r="O42" s="630">
        <v>0.5</v>
      </c>
      <c r="P42" s="567"/>
      <c r="Q42" s="582"/>
      <c r="R42" s="566"/>
      <c r="S42" s="582">
        <v>0</v>
      </c>
      <c r="T42" s="630"/>
      <c r="U42" s="612">
        <v>0</v>
      </c>
    </row>
    <row r="43" spans="1:21" ht="14.4" customHeight="1" x14ac:dyDescent="0.3">
      <c r="A43" s="565">
        <v>30</v>
      </c>
      <c r="B43" s="566" t="s">
        <v>438</v>
      </c>
      <c r="C43" s="566">
        <v>89301301</v>
      </c>
      <c r="D43" s="628" t="s">
        <v>3533</v>
      </c>
      <c r="E43" s="629" t="s">
        <v>2272</v>
      </c>
      <c r="F43" s="566" t="s">
        <v>2263</v>
      </c>
      <c r="G43" s="566" t="s">
        <v>2339</v>
      </c>
      <c r="H43" s="566" t="s">
        <v>437</v>
      </c>
      <c r="I43" s="566" t="s">
        <v>1886</v>
      </c>
      <c r="J43" s="566" t="s">
        <v>524</v>
      </c>
      <c r="K43" s="566" t="s">
        <v>541</v>
      </c>
      <c r="L43" s="567">
        <v>33.729999999999997</v>
      </c>
      <c r="M43" s="567">
        <v>33.729999999999997</v>
      </c>
      <c r="N43" s="566">
        <v>1</v>
      </c>
      <c r="O43" s="630">
        <v>0.5</v>
      </c>
      <c r="P43" s="567"/>
      <c r="Q43" s="582">
        <v>0</v>
      </c>
      <c r="R43" s="566"/>
      <c r="S43" s="582">
        <v>0</v>
      </c>
      <c r="T43" s="630"/>
      <c r="U43" s="612">
        <v>0</v>
      </c>
    </row>
    <row r="44" spans="1:21" ht="14.4" customHeight="1" x14ac:dyDescent="0.3">
      <c r="A44" s="565">
        <v>30</v>
      </c>
      <c r="B44" s="566" t="s">
        <v>438</v>
      </c>
      <c r="C44" s="566">
        <v>89301301</v>
      </c>
      <c r="D44" s="628" t="s">
        <v>3533</v>
      </c>
      <c r="E44" s="629" t="s">
        <v>2272</v>
      </c>
      <c r="F44" s="566" t="s">
        <v>2263</v>
      </c>
      <c r="G44" s="566" t="s">
        <v>2339</v>
      </c>
      <c r="H44" s="566" t="s">
        <v>437</v>
      </c>
      <c r="I44" s="566" t="s">
        <v>2340</v>
      </c>
      <c r="J44" s="566" t="s">
        <v>540</v>
      </c>
      <c r="K44" s="566" t="s">
        <v>941</v>
      </c>
      <c r="L44" s="567">
        <v>0</v>
      </c>
      <c r="M44" s="567">
        <v>0</v>
      </c>
      <c r="N44" s="566">
        <v>1</v>
      </c>
      <c r="O44" s="630">
        <v>0.5</v>
      </c>
      <c r="P44" s="567">
        <v>0</v>
      </c>
      <c r="Q44" s="582"/>
      <c r="R44" s="566">
        <v>1</v>
      </c>
      <c r="S44" s="582">
        <v>1</v>
      </c>
      <c r="T44" s="630">
        <v>0.5</v>
      </c>
      <c r="U44" s="612">
        <v>1</v>
      </c>
    </row>
    <row r="45" spans="1:21" ht="14.4" customHeight="1" x14ac:dyDescent="0.3">
      <c r="A45" s="565">
        <v>30</v>
      </c>
      <c r="B45" s="566" t="s">
        <v>438</v>
      </c>
      <c r="C45" s="566">
        <v>89301301</v>
      </c>
      <c r="D45" s="628" t="s">
        <v>3533</v>
      </c>
      <c r="E45" s="629" t="s">
        <v>2272</v>
      </c>
      <c r="F45" s="566" t="s">
        <v>2263</v>
      </c>
      <c r="G45" s="566" t="s">
        <v>2341</v>
      </c>
      <c r="H45" s="566" t="s">
        <v>437</v>
      </c>
      <c r="I45" s="566" t="s">
        <v>2342</v>
      </c>
      <c r="J45" s="566" t="s">
        <v>2343</v>
      </c>
      <c r="K45" s="566" t="s">
        <v>2344</v>
      </c>
      <c r="L45" s="567">
        <v>147.12</v>
      </c>
      <c r="M45" s="567">
        <v>147.12</v>
      </c>
      <c r="N45" s="566">
        <v>1</v>
      </c>
      <c r="O45" s="630">
        <v>0.5</v>
      </c>
      <c r="P45" s="567"/>
      <c r="Q45" s="582">
        <v>0</v>
      </c>
      <c r="R45" s="566"/>
      <c r="S45" s="582">
        <v>0</v>
      </c>
      <c r="T45" s="630"/>
      <c r="U45" s="612">
        <v>0</v>
      </c>
    </row>
    <row r="46" spans="1:21" ht="14.4" customHeight="1" x14ac:dyDescent="0.3">
      <c r="A46" s="565">
        <v>30</v>
      </c>
      <c r="B46" s="566" t="s">
        <v>438</v>
      </c>
      <c r="C46" s="566">
        <v>89301301</v>
      </c>
      <c r="D46" s="628" t="s">
        <v>3533</v>
      </c>
      <c r="E46" s="629" t="s">
        <v>2272</v>
      </c>
      <c r="F46" s="566" t="s">
        <v>2263</v>
      </c>
      <c r="G46" s="566" t="s">
        <v>2345</v>
      </c>
      <c r="H46" s="566" t="s">
        <v>437</v>
      </c>
      <c r="I46" s="566" t="s">
        <v>2346</v>
      </c>
      <c r="J46" s="566" t="s">
        <v>1250</v>
      </c>
      <c r="K46" s="566" t="s">
        <v>1251</v>
      </c>
      <c r="L46" s="567">
        <v>20.239999999999998</v>
      </c>
      <c r="M46" s="567">
        <v>20.239999999999998</v>
      </c>
      <c r="N46" s="566">
        <v>1</v>
      </c>
      <c r="O46" s="630">
        <v>0.5</v>
      </c>
      <c r="P46" s="567">
        <v>20.239999999999998</v>
      </c>
      <c r="Q46" s="582">
        <v>1</v>
      </c>
      <c r="R46" s="566">
        <v>1</v>
      </c>
      <c r="S46" s="582">
        <v>1</v>
      </c>
      <c r="T46" s="630">
        <v>0.5</v>
      </c>
      <c r="U46" s="612">
        <v>1</v>
      </c>
    </row>
    <row r="47" spans="1:21" ht="14.4" customHeight="1" x14ac:dyDescent="0.3">
      <c r="A47" s="565">
        <v>30</v>
      </c>
      <c r="B47" s="566" t="s">
        <v>438</v>
      </c>
      <c r="C47" s="566">
        <v>89301301</v>
      </c>
      <c r="D47" s="628" t="s">
        <v>3533</v>
      </c>
      <c r="E47" s="629" t="s">
        <v>2272</v>
      </c>
      <c r="F47" s="566" t="s">
        <v>2263</v>
      </c>
      <c r="G47" s="566" t="s">
        <v>2345</v>
      </c>
      <c r="H47" s="566" t="s">
        <v>437</v>
      </c>
      <c r="I47" s="566" t="s">
        <v>2347</v>
      </c>
      <c r="J47" s="566" t="s">
        <v>796</v>
      </c>
      <c r="K47" s="566" t="s">
        <v>2170</v>
      </c>
      <c r="L47" s="567">
        <v>0</v>
      </c>
      <c r="M47" s="567">
        <v>0</v>
      </c>
      <c r="N47" s="566">
        <v>2</v>
      </c>
      <c r="O47" s="630">
        <v>1</v>
      </c>
      <c r="P47" s="567">
        <v>0</v>
      </c>
      <c r="Q47" s="582"/>
      <c r="R47" s="566">
        <v>1</v>
      </c>
      <c r="S47" s="582">
        <v>0.5</v>
      </c>
      <c r="T47" s="630">
        <v>0.5</v>
      </c>
      <c r="U47" s="612">
        <v>0.5</v>
      </c>
    </row>
    <row r="48" spans="1:21" ht="14.4" customHeight="1" x14ac:dyDescent="0.3">
      <c r="A48" s="565">
        <v>30</v>
      </c>
      <c r="B48" s="566" t="s">
        <v>438</v>
      </c>
      <c r="C48" s="566">
        <v>89301301</v>
      </c>
      <c r="D48" s="628" t="s">
        <v>3533</v>
      </c>
      <c r="E48" s="629" t="s">
        <v>2272</v>
      </c>
      <c r="F48" s="566" t="s">
        <v>2263</v>
      </c>
      <c r="G48" s="566" t="s">
        <v>2345</v>
      </c>
      <c r="H48" s="566" t="s">
        <v>437</v>
      </c>
      <c r="I48" s="566" t="s">
        <v>2348</v>
      </c>
      <c r="J48" s="566" t="s">
        <v>796</v>
      </c>
      <c r="K48" s="566" t="s">
        <v>2349</v>
      </c>
      <c r="L48" s="567">
        <v>50.6</v>
      </c>
      <c r="M48" s="567">
        <v>50.6</v>
      </c>
      <c r="N48" s="566">
        <v>1</v>
      </c>
      <c r="O48" s="630">
        <v>0.5</v>
      </c>
      <c r="P48" s="567"/>
      <c r="Q48" s="582">
        <v>0</v>
      </c>
      <c r="R48" s="566"/>
      <c r="S48" s="582">
        <v>0</v>
      </c>
      <c r="T48" s="630"/>
      <c r="U48" s="612">
        <v>0</v>
      </c>
    </row>
    <row r="49" spans="1:21" ht="14.4" customHeight="1" x14ac:dyDescent="0.3">
      <c r="A49" s="565">
        <v>30</v>
      </c>
      <c r="B49" s="566" t="s">
        <v>438</v>
      </c>
      <c r="C49" s="566">
        <v>89301301</v>
      </c>
      <c r="D49" s="628" t="s">
        <v>3533</v>
      </c>
      <c r="E49" s="629" t="s">
        <v>2272</v>
      </c>
      <c r="F49" s="566" t="s">
        <v>2263</v>
      </c>
      <c r="G49" s="566" t="s">
        <v>2350</v>
      </c>
      <c r="H49" s="566" t="s">
        <v>437</v>
      </c>
      <c r="I49" s="566" t="s">
        <v>2351</v>
      </c>
      <c r="J49" s="566" t="s">
        <v>752</v>
      </c>
      <c r="K49" s="566" t="s">
        <v>2352</v>
      </c>
      <c r="L49" s="567">
        <v>23.72</v>
      </c>
      <c r="M49" s="567">
        <v>47.44</v>
      </c>
      <c r="N49" s="566">
        <v>2</v>
      </c>
      <c r="O49" s="630">
        <v>1</v>
      </c>
      <c r="P49" s="567"/>
      <c r="Q49" s="582">
        <v>0</v>
      </c>
      <c r="R49" s="566"/>
      <c r="S49" s="582">
        <v>0</v>
      </c>
      <c r="T49" s="630"/>
      <c r="U49" s="612">
        <v>0</v>
      </c>
    </row>
    <row r="50" spans="1:21" ht="14.4" customHeight="1" x14ac:dyDescent="0.3">
      <c r="A50" s="565">
        <v>30</v>
      </c>
      <c r="B50" s="566" t="s">
        <v>438</v>
      </c>
      <c r="C50" s="566">
        <v>89301301</v>
      </c>
      <c r="D50" s="628" t="s">
        <v>3533</v>
      </c>
      <c r="E50" s="629" t="s">
        <v>2272</v>
      </c>
      <c r="F50" s="566" t="s">
        <v>2263</v>
      </c>
      <c r="G50" s="566" t="s">
        <v>2353</v>
      </c>
      <c r="H50" s="566" t="s">
        <v>437</v>
      </c>
      <c r="I50" s="566" t="s">
        <v>2354</v>
      </c>
      <c r="J50" s="566" t="s">
        <v>2355</v>
      </c>
      <c r="K50" s="566" t="s">
        <v>1525</v>
      </c>
      <c r="L50" s="567">
        <v>40.49</v>
      </c>
      <c r="M50" s="567">
        <v>40.49</v>
      </c>
      <c r="N50" s="566">
        <v>1</v>
      </c>
      <c r="O50" s="630">
        <v>0.5</v>
      </c>
      <c r="P50" s="567"/>
      <c r="Q50" s="582">
        <v>0</v>
      </c>
      <c r="R50" s="566"/>
      <c r="S50" s="582">
        <v>0</v>
      </c>
      <c r="T50" s="630"/>
      <c r="U50" s="612">
        <v>0</v>
      </c>
    </row>
    <row r="51" spans="1:21" ht="14.4" customHeight="1" x14ac:dyDescent="0.3">
      <c r="A51" s="565">
        <v>30</v>
      </c>
      <c r="B51" s="566" t="s">
        <v>438</v>
      </c>
      <c r="C51" s="566">
        <v>89301301</v>
      </c>
      <c r="D51" s="628" t="s">
        <v>3533</v>
      </c>
      <c r="E51" s="629" t="s">
        <v>2272</v>
      </c>
      <c r="F51" s="566" t="s">
        <v>2263</v>
      </c>
      <c r="G51" s="566" t="s">
        <v>2356</v>
      </c>
      <c r="H51" s="566" t="s">
        <v>437</v>
      </c>
      <c r="I51" s="566" t="s">
        <v>2357</v>
      </c>
      <c r="J51" s="566" t="s">
        <v>2358</v>
      </c>
      <c r="K51" s="566" t="s">
        <v>2359</v>
      </c>
      <c r="L51" s="567">
        <v>55.38</v>
      </c>
      <c r="M51" s="567">
        <v>55.38</v>
      </c>
      <c r="N51" s="566">
        <v>1</v>
      </c>
      <c r="O51" s="630">
        <v>0.5</v>
      </c>
      <c r="P51" s="567"/>
      <c r="Q51" s="582">
        <v>0</v>
      </c>
      <c r="R51" s="566"/>
      <c r="S51" s="582">
        <v>0</v>
      </c>
      <c r="T51" s="630"/>
      <c r="U51" s="612">
        <v>0</v>
      </c>
    </row>
    <row r="52" spans="1:21" ht="14.4" customHeight="1" x14ac:dyDescent="0.3">
      <c r="A52" s="565">
        <v>30</v>
      </c>
      <c r="B52" s="566" t="s">
        <v>438</v>
      </c>
      <c r="C52" s="566">
        <v>89301301</v>
      </c>
      <c r="D52" s="628" t="s">
        <v>3533</v>
      </c>
      <c r="E52" s="629" t="s">
        <v>2272</v>
      </c>
      <c r="F52" s="566" t="s">
        <v>2263</v>
      </c>
      <c r="G52" s="566" t="s">
        <v>2360</v>
      </c>
      <c r="H52" s="566" t="s">
        <v>437</v>
      </c>
      <c r="I52" s="566" t="s">
        <v>2361</v>
      </c>
      <c r="J52" s="566" t="s">
        <v>2362</v>
      </c>
      <c r="K52" s="566"/>
      <c r="L52" s="567">
        <v>0</v>
      </c>
      <c r="M52" s="567">
        <v>0</v>
      </c>
      <c r="N52" s="566">
        <v>1</v>
      </c>
      <c r="O52" s="630">
        <v>1</v>
      </c>
      <c r="P52" s="567"/>
      <c r="Q52" s="582"/>
      <c r="R52" s="566"/>
      <c r="S52" s="582">
        <v>0</v>
      </c>
      <c r="T52" s="630"/>
      <c r="U52" s="612">
        <v>0</v>
      </c>
    </row>
    <row r="53" spans="1:21" ht="14.4" customHeight="1" x14ac:dyDescent="0.3">
      <c r="A53" s="565">
        <v>30</v>
      </c>
      <c r="B53" s="566" t="s">
        <v>438</v>
      </c>
      <c r="C53" s="566">
        <v>89301301</v>
      </c>
      <c r="D53" s="628" t="s">
        <v>3533</v>
      </c>
      <c r="E53" s="629" t="s">
        <v>2272</v>
      </c>
      <c r="F53" s="566" t="s">
        <v>2263</v>
      </c>
      <c r="G53" s="566" t="s">
        <v>2363</v>
      </c>
      <c r="H53" s="566" t="s">
        <v>1360</v>
      </c>
      <c r="I53" s="566" t="s">
        <v>1910</v>
      </c>
      <c r="J53" s="566" t="s">
        <v>1540</v>
      </c>
      <c r="K53" s="566" t="s">
        <v>1541</v>
      </c>
      <c r="L53" s="567">
        <v>25.07</v>
      </c>
      <c r="M53" s="567">
        <v>25.07</v>
      </c>
      <c r="N53" s="566">
        <v>1</v>
      </c>
      <c r="O53" s="630">
        <v>0.5</v>
      </c>
      <c r="P53" s="567"/>
      <c r="Q53" s="582">
        <v>0</v>
      </c>
      <c r="R53" s="566"/>
      <c r="S53" s="582">
        <v>0</v>
      </c>
      <c r="T53" s="630"/>
      <c r="U53" s="612">
        <v>0</v>
      </c>
    </row>
    <row r="54" spans="1:21" ht="14.4" customHeight="1" x14ac:dyDescent="0.3">
      <c r="A54" s="565">
        <v>30</v>
      </c>
      <c r="B54" s="566" t="s">
        <v>438</v>
      </c>
      <c r="C54" s="566">
        <v>89301301</v>
      </c>
      <c r="D54" s="628" t="s">
        <v>3533</v>
      </c>
      <c r="E54" s="629" t="s">
        <v>2272</v>
      </c>
      <c r="F54" s="566" t="s">
        <v>2263</v>
      </c>
      <c r="G54" s="566" t="s">
        <v>2364</v>
      </c>
      <c r="H54" s="566" t="s">
        <v>1360</v>
      </c>
      <c r="I54" s="566" t="s">
        <v>1854</v>
      </c>
      <c r="J54" s="566" t="s">
        <v>1542</v>
      </c>
      <c r="K54" s="566" t="s">
        <v>586</v>
      </c>
      <c r="L54" s="567">
        <v>414.85</v>
      </c>
      <c r="M54" s="567">
        <v>414.85</v>
      </c>
      <c r="N54" s="566">
        <v>1</v>
      </c>
      <c r="O54" s="630">
        <v>0.5</v>
      </c>
      <c r="P54" s="567"/>
      <c r="Q54" s="582">
        <v>0</v>
      </c>
      <c r="R54" s="566"/>
      <c r="S54" s="582">
        <v>0</v>
      </c>
      <c r="T54" s="630"/>
      <c r="U54" s="612">
        <v>0</v>
      </c>
    </row>
    <row r="55" spans="1:21" ht="14.4" customHeight="1" x14ac:dyDescent="0.3">
      <c r="A55" s="565">
        <v>30</v>
      </c>
      <c r="B55" s="566" t="s">
        <v>438</v>
      </c>
      <c r="C55" s="566">
        <v>89301301</v>
      </c>
      <c r="D55" s="628" t="s">
        <v>3533</v>
      </c>
      <c r="E55" s="629" t="s">
        <v>2272</v>
      </c>
      <c r="F55" s="566" t="s">
        <v>2263</v>
      </c>
      <c r="G55" s="566" t="s">
        <v>2364</v>
      </c>
      <c r="H55" s="566" t="s">
        <v>437</v>
      </c>
      <c r="I55" s="566" t="s">
        <v>2365</v>
      </c>
      <c r="J55" s="566" t="s">
        <v>2366</v>
      </c>
      <c r="K55" s="566" t="s">
        <v>2367</v>
      </c>
      <c r="L55" s="567">
        <v>0</v>
      </c>
      <c r="M55" s="567">
        <v>0</v>
      </c>
      <c r="N55" s="566">
        <v>1</v>
      </c>
      <c r="O55" s="630">
        <v>0.5</v>
      </c>
      <c r="P55" s="567"/>
      <c r="Q55" s="582"/>
      <c r="R55" s="566"/>
      <c r="S55" s="582">
        <v>0</v>
      </c>
      <c r="T55" s="630"/>
      <c r="U55" s="612">
        <v>0</v>
      </c>
    </row>
    <row r="56" spans="1:21" ht="14.4" customHeight="1" x14ac:dyDescent="0.3">
      <c r="A56" s="565">
        <v>30</v>
      </c>
      <c r="B56" s="566" t="s">
        <v>438</v>
      </c>
      <c r="C56" s="566">
        <v>89301301</v>
      </c>
      <c r="D56" s="628" t="s">
        <v>3533</v>
      </c>
      <c r="E56" s="629" t="s">
        <v>2272</v>
      </c>
      <c r="F56" s="566" t="s">
        <v>2263</v>
      </c>
      <c r="G56" s="566" t="s">
        <v>2364</v>
      </c>
      <c r="H56" s="566" t="s">
        <v>437</v>
      </c>
      <c r="I56" s="566" t="s">
        <v>2368</v>
      </c>
      <c r="J56" s="566" t="s">
        <v>2369</v>
      </c>
      <c r="K56" s="566" t="s">
        <v>586</v>
      </c>
      <c r="L56" s="567">
        <v>497.53</v>
      </c>
      <c r="M56" s="567">
        <v>497.53</v>
      </c>
      <c r="N56" s="566">
        <v>1</v>
      </c>
      <c r="O56" s="630">
        <v>0.5</v>
      </c>
      <c r="P56" s="567"/>
      <c r="Q56" s="582">
        <v>0</v>
      </c>
      <c r="R56" s="566"/>
      <c r="S56" s="582">
        <v>0</v>
      </c>
      <c r="T56" s="630"/>
      <c r="U56" s="612">
        <v>0</v>
      </c>
    </row>
    <row r="57" spans="1:21" ht="14.4" customHeight="1" x14ac:dyDescent="0.3">
      <c r="A57" s="565">
        <v>30</v>
      </c>
      <c r="B57" s="566" t="s">
        <v>438</v>
      </c>
      <c r="C57" s="566">
        <v>89301301</v>
      </c>
      <c r="D57" s="628" t="s">
        <v>3533</v>
      </c>
      <c r="E57" s="629" t="s">
        <v>2272</v>
      </c>
      <c r="F57" s="566" t="s">
        <v>2263</v>
      </c>
      <c r="G57" s="566" t="s">
        <v>2370</v>
      </c>
      <c r="H57" s="566" t="s">
        <v>437</v>
      </c>
      <c r="I57" s="566" t="s">
        <v>2371</v>
      </c>
      <c r="J57" s="566" t="s">
        <v>1280</v>
      </c>
      <c r="K57" s="566" t="s">
        <v>941</v>
      </c>
      <c r="L57" s="567">
        <v>12.26</v>
      </c>
      <c r="M57" s="567">
        <v>36.78</v>
      </c>
      <c r="N57" s="566">
        <v>3</v>
      </c>
      <c r="O57" s="630">
        <v>2.5</v>
      </c>
      <c r="P57" s="567"/>
      <c r="Q57" s="582">
        <v>0</v>
      </c>
      <c r="R57" s="566"/>
      <c r="S57" s="582">
        <v>0</v>
      </c>
      <c r="T57" s="630"/>
      <c r="U57" s="612">
        <v>0</v>
      </c>
    </row>
    <row r="58" spans="1:21" ht="14.4" customHeight="1" x14ac:dyDescent="0.3">
      <c r="A58" s="565">
        <v>30</v>
      </c>
      <c r="B58" s="566" t="s">
        <v>438</v>
      </c>
      <c r="C58" s="566">
        <v>89301301</v>
      </c>
      <c r="D58" s="628" t="s">
        <v>3533</v>
      </c>
      <c r="E58" s="629" t="s">
        <v>2272</v>
      </c>
      <c r="F58" s="566" t="s">
        <v>2263</v>
      </c>
      <c r="G58" s="566" t="s">
        <v>2370</v>
      </c>
      <c r="H58" s="566" t="s">
        <v>437</v>
      </c>
      <c r="I58" s="566" t="s">
        <v>2372</v>
      </c>
      <c r="J58" s="566" t="s">
        <v>1034</v>
      </c>
      <c r="K58" s="566" t="s">
        <v>2373</v>
      </c>
      <c r="L58" s="567">
        <v>12.26</v>
      </c>
      <c r="M58" s="567">
        <v>12.26</v>
      </c>
      <c r="N58" s="566">
        <v>1</v>
      </c>
      <c r="O58" s="630">
        <v>0.5</v>
      </c>
      <c r="P58" s="567"/>
      <c r="Q58" s="582">
        <v>0</v>
      </c>
      <c r="R58" s="566"/>
      <c r="S58" s="582">
        <v>0</v>
      </c>
      <c r="T58" s="630"/>
      <c r="U58" s="612">
        <v>0</v>
      </c>
    </row>
    <row r="59" spans="1:21" ht="14.4" customHeight="1" x14ac:dyDescent="0.3">
      <c r="A59" s="565">
        <v>30</v>
      </c>
      <c r="B59" s="566" t="s">
        <v>438</v>
      </c>
      <c r="C59" s="566">
        <v>89301301</v>
      </c>
      <c r="D59" s="628" t="s">
        <v>3533</v>
      </c>
      <c r="E59" s="629" t="s">
        <v>2272</v>
      </c>
      <c r="F59" s="566" t="s">
        <v>2263</v>
      </c>
      <c r="G59" s="566" t="s">
        <v>2370</v>
      </c>
      <c r="H59" s="566" t="s">
        <v>437</v>
      </c>
      <c r="I59" s="566" t="s">
        <v>2374</v>
      </c>
      <c r="J59" s="566" t="s">
        <v>2375</v>
      </c>
      <c r="K59" s="566" t="s">
        <v>2376</v>
      </c>
      <c r="L59" s="567">
        <v>12.26</v>
      </c>
      <c r="M59" s="567">
        <v>12.26</v>
      </c>
      <c r="N59" s="566">
        <v>1</v>
      </c>
      <c r="O59" s="630">
        <v>0.5</v>
      </c>
      <c r="P59" s="567"/>
      <c r="Q59" s="582">
        <v>0</v>
      </c>
      <c r="R59" s="566"/>
      <c r="S59" s="582">
        <v>0</v>
      </c>
      <c r="T59" s="630"/>
      <c r="U59" s="612">
        <v>0</v>
      </c>
    </row>
    <row r="60" spans="1:21" ht="14.4" customHeight="1" x14ac:dyDescent="0.3">
      <c r="A60" s="565">
        <v>30</v>
      </c>
      <c r="B60" s="566" t="s">
        <v>438</v>
      </c>
      <c r="C60" s="566">
        <v>89301301</v>
      </c>
      <c r="D60" s="628" t="s">
        <v>3533</v>
      </c>
      <c r="E60" s="629" t="s">
        <v>2272</v>
      </c>
      <c r="F60" s="566" t="s">
        <v>2263</v>
      </c>
      <c r="G60" s="566" t="s">
        <v>2370</v>
      </c>
      <c r="H60" s="566" t="s">
        <v>437</v>
      </c>
      <c r="I60" s="566" t="s">
        <v>2374</v>
      </c>
      <c r="J60" s="566" t="s">
        <v>2375</v>
      </c>
      <c r="K60" s="566" t="s">
        <v>2377</v>
      </c>
      <c r="L60" s="567">
        <v>12.26</v>
      </c>
      <c r="M60" s="567">
        <v>24.52</v>
      </c>
      <c r="N60" s="566">
        <v>2</v>
      </c>
      <c r="O60" s="630">
        <v>1</v>
      </c>
      <c r="P60" s="567"/>
      <c r="Q60" s="582">
        <v>0</v>
      </c>
      <c r="R60" s="566"/>
      <c r="S60" s="582">
        <v>0</v>
      </c>
      <c r="T60" s="630"/>
      <c r="U60" s="612">
        <v>0</v>
      </c>
    </row>
    <row r="61" spans="1:21" ht="14.4" customHeight="1" x14ac:dyDescent="0.3">
      <c r="A61" s="565">
        <v>30</v>
      </c>
      <c r="B61" s="566" t="s">
        <v>438</v>
      </c>
      <c r="C61" s="566">
        <v>89301301</v>
      </c>
      <c r="D61" s="628" t="s">
        <v>3533</v>
      </c>
      <c r="E61" s="629" t="s">
        <v>2272</v>
      </c>
      <c r="F61" s="566" t="s">
        <v>2263</v>
      </c>
      <c r="G61" s="566" t="s">
        <v>2378</v>
      </c>
      <c r="H61" s="566" t="s">
        <v>437</v>
      </c>
      <c r="I61" s="566" t="s">
        <v>2379</v>
      </c>
      <c r="J61" s="566" t="s">
        <v>2380</v>
      </c>
      <c r="K61" s="566" t="s">
        <v>2381</v>
      </c>
      <c r="L61" s="567">
        <v>91.14</v>
      </c>
      <c r="M61" s="567">
        <v>182.28</v>
      </c>
      <c r="N61" s="566">
        <v>2</v>
      </c>
      <c r="O61" s="630">
        <v>1</v>
      </c>
      <c r="P61" s="567">
        <v>91.14</v>
      </c>
      <c r="Q61" s="582">
        <v>0.5</v>
      </c>
      <c r="R61" s="566">
        <v>1</v>
      </c>
      <c r="S61" s="582">
        <v>0.5</v>
      </c>
      <c r="T61" s="630">
        <v>0.5</v>
      </c>
      <c r="U61" s="612">
        <v>0.5</v>
      </c>
    </row>
    <row r="62" spans="1:21" ht="14.4" customHeight="1" x14ac:dyDescent="0.3">
      <c r="A62" s="565">
        <v>30</v>
      </c>
      <c r="B62" s="566" t="s">
        <v>438</v>
      </c>
      <c r="C62" s="566">
        <v>89301301</v>
      </c>
      <c r="D62" s="628" t="s">
        <v>3533</v>
      </c>
      <c r="E62" s="629" t="s">
        <v>2272</v>
      </c>
      <c r="F62" s="566" t="s">
        <v>2263</v>
      </c>
      <c r="G62" s="566" t="s">
        <v>2382</v>
      </c>
      <c r="H62" s="566" t="s">
        <v>1360</v>
      </c>
      <c r="I62" s="566" t="s">
        <v>1803</v>
      </c>
      <c r="J62" s="566" t="s">
        <v>1426</v>
      </c>
      <c r="K62" s="566" t="s">
        <v>1428</v>
      </c>
      <c r="L62" s="567">
        <v>0</v>
      </c>
      <c r="M62" s="567">
        <v>0</v>
      </c>
      <c r="N62" s="566">
        <v>2</v>
      </c>
      <c r="O62" s="630">
        <v>1.5</v>
      </c>
      <c r="P62" s="567">
        <v>0</v>
      </c>
      <c r="Q62" s="582"/>
      <c r="R62" s="566">
        <v>1</v>
      </c>
      <c r="S62" s="582">
        <v>0.5</v>
      </c>
      <c r="T62" s="630">
        <v>1</v>
      </c>
      <c r="U62" s="612">
        <v>0.66666666666666663</v>
      </c>
    </row>
    <row r="63" spans="1:21" ht="14.4" customHeight="1" x14ac:dyDescent="0.3">
      <c r="A63" s="565">
        <v>30</v>
      </c>
      <c r="B63" s="566" t="s">
        <v>438</v>
      </c>
      <c r="C63" s="566">
        <v>89301301</v>
      </c>
      <c r="D63" s="628" t="s">
        <v>3533</v>
      </c>
      <c r="E63" s="629" t="s">
        <v>2272</v>
      </c>
      <c r="F63" s="566" t="s">
        <v>2263</v>
      </c>
      <c r="G63" s="566" t="s">
        <v>2383</v>
      </c>
      <c r="H63" s="566" t="s">
        <v>437</v>
      </c>
      <c r="I63" s="566" t="s">
        <v>2384</v>
      </c>
      <c r="J63" s="566" t="s">
        <v>931</v>
      </c>
      <c r="K63" s="566" t="s">
        <v>2385</v>
      </c>
      <c r="L63" s="567">
        <v>0</v>
      </c>
      <c r="M63" s="567">
        <v>0</v>
      </c>
      <c r="N63" s="566">
        <v>1</v>
      </c>
      <c r="O63" s="630">
        <v>0.5</v>
      </c>
      <c r="P63" s="567"/>
      <c r="Q63" s="582"/>
      <c r="R63" s="566"/>
      <c r="S63" s="582">
        <v>0</v>
      </c>
      <c r="T63" s="630"/>
      <c r="U63" s="612">
        <v>0</v>
      </c>
    </row>
    <row r="64" spans="1:21" ht="14.4" customHeight="1" x14ac:dyDescent="0.3">
      <c r="A64" s="565">
        <v>30</v>
      </c>
      <c r="B64" s="566" t="s">
        <v>438</v>
      </c>
      <c r="C64" s="566">
        <v>89301301</v>
      </c>
      <c r="D64" s="628" t="s">
        <v>3533</v>
      </c>
      <c r="E64" s="629" t="s">
        <v>2272</v>
      </c>
      <c r="F64" s="566" t="s">
        <v>2263</v>
      </c>
      <c r="G64" s="566" t="s">
        <v>2383</v>
      </c>
      <c r="H64" s="566" t="s">
        <v>437</v>
      </c>
      <c r="I64" s="566" t="s">
        <v>2386</v>
      </c>
      <c r="J64" s="566" t="s">
        <v>1437</v>
      </c>
      <c r="K64" s="566" t="s">
        <v>2387</v>
      </c>
      <c r="L64" s="567">
        <v>0</v>
      </c>
      <c r="M64" s="567">
        <v>0</v>
      </c>
      <c r="N64" s="566">
        <v>1</v>
      </c>
      <c r="O64" s="630">
        <v>0.5</v>
      </c>
      <c r="P64" s="567"/>
      <c r="Q64" s="582"/>
      <c r="R64" s="566"/>
      <c r="S64" s="582">
        <v>0</v>
      </c>
      <c r="T64" s="630"/>
      <c r="U64" s="612">
        <v>0</v>
      </c>
    </row>
    <row r="65" spans="1:21" ht="14.4" customHeight="1" x14ac:dyDescent="0.3">
      <c r="A65" s="565">
        <v>30</v>
      </c>
      <c r="B65" s="566" t="s">
        <v>438</v>
      </c>
      <c r="C65" s="566">
        <v>89301301</v>
      </c>
      <c r="D65" s="628" t="s">
        <v>3533</v>
      </c>
      <c r="E65" s="629" t="s">
        <v>2272</v>
      </c>
      <c r="F65" s="566" t="s">
        <v>2263</v>
      </c>
      <c r="G65" s="566" t="s">
        <v>2383</v>
      </c>
      <c r="H65" s="566" t="s">
        <v>437</v>
      </c>
      <c r="I65" s="566" t="s">
        <v>2029</v>
      </c>
      <c r="J65" s="566" t="s">
        <v>2388</v>
      </c>
      <c r="K65" s="566" t="s">
        <v>2031</v>
      </c>
      <c r="L65" s="567">
        <v>86.76</v>
      </c>
      <c r="M65" s="567">
        <v>86.76</v>
      </c>
      <c r="N65" s="566">
        <v>1</v>
      </c>
      <c r="O65" s="630">
        <v>0.5</v>
      </c>
      <c r="P65" s="567"/>
      <c r="Q65" s="582">
        <v>0</v>
      </c>
      <c r="R65" s="566"/>
      <c r="S65" s="582">
        <v>0</v>
      </c>
      <c r="T65" s="630"/>
      <c r="U65" s="612">
        <v>0</v>
      </c>
    </row>
    <row r="66" spans="1:21" ht="14.4" customHeight="1" x14ac:dyDescent="0.3">
      <c r="A66" s="565">
        <v>30</v>
      </c>
      <c r="B66" s="566" t="s">
        <v>438</v>
      </c>
      <c r="C66" s="566">
        <v>89301301</v>
      </c>
      <c r="D66" s="628" t="s">
        <v>3533</v>
      </c>
      <c r="E66" s="629" t="s">
        <v>2272</v>
      </c>
      <c r="F66" s="566" t="s">
        <v>2263</v>
      </c>
      <c r="G66" s="566" t="s">
        <v>2383</v>
      </c>
      <c r="H66" s="566" t="s">
        <v>437</v>
      </c>
      <c r="I66" s="566" t="s">
        <v>2029</v>
      </c>
      <c r="J66" s="566" t="s">
        <v>2030</v>
      </c>
      <c r="K66" s="566" t="s">
        <v>2031</v>
      </c>
      <c r="L66" s="567">
        <v>86.76</v>
      </c>
      <c r="M66" s="567">
        <v>260.28000000000003</v>
      </c>
      <c r="N66" s="566">
        <v>3</v>
      </c>
      <c r="O66" s="630">
        <v>1.5</v>
      </c>
      <c r="P66" s="567">
        <v>86.76</v>
      </c>
      <c r="Q66" s="582">
        <v>0.33333333333333331</v>
      </c>
      <c r="R66" s="566">
        <v>1</v>
      </c>
      <c r="S66" s="582">
        <v>0.33333333333333331</v>
      </c>
      <c r="T66" s="630">
        <v>0.5</v>
      </c>
      <c r="U66" s="612">
        <v>0.33333333333333331</v>
      </c>
    </row>
    <row r="67" spans="1:21" ht="14.4" customHeight="1" x14ac:dyDescent="0.3">
      <c r="A67" s="565">
        <v>30</v>
      </c>
      <c r="B67" s="566" t="s">
        <v>438</v>
      </c>
      <c r="C67" s="566">
        <v>89301301</v>
      </c>
      <c r="D67" s="628" t="s">
        <v>3533</v>
      </c>
      <c r="E67" s="629" t="s">
        <v>2272</v>
      </c>
      <c r="F67" s="566" t="s">
        <v>2263</v>
      </c>
      <c r="G67" s="566" t="s">
        <v>2389</v>
      </c>
      <c r="H67" s="566" t="s">
        <v>437</v>
      </c>
      <c r="I67" s="566" t="s">
        <v>2390</v>
      </c>
      <c r="J67" s="566" t="s">
        <v>1053</v>
      </c>
      <c r="K67" s="566" t="s">
        <v>555</v>
      </c>
      <c r="L67" s="567">
        <v>1289.42</v>
      </c>
      <c r="M67" s="567">
        <v>2578.84</v>
      </c>
      <c r="N67" s="566">
        <v>2</v>
      </c>
      <c r="O67" s="630">
        <v>1.5</v>
      </c>
      <c r="P67" s="567"/>
      <c r="Q67" s="582">
        <v>0</v>
      </c>
      <c r="R67" s="566"/>
      <c r="S67" s="582">
        <v>0</v>
      </c>
      <c r="T67" s="630"/>
      <c r="U67" s="612">
        <v>0</v>
      </c>
    </row>
    <row r="68" spans="1:21" ht="14.4" customHeight="1" x14ac:dyDescent="0.3">
      <c r="A68" s="565">
        <v>30</v>
      </c>
      <c r="B68" s="566" t="s">
        <v>438</v>
      </c>
      <c r="C68" s="566">
        <v>89301301</v>
      </c>
      <c r="D68" s="628" t="s">
        <v>3533</v>
      </c>
      <c r="E68" s="629" t="s">
        <v>2272</v>
      </c>
      <c r="F68" s="566" t="s">
        <v>2263</v>
      </c>
      <c r="G68" s="566" t="s">
        <v>2391</v>
      </c>
      <c r="H68" s="566" t="s">
        <v>1360</v>
      </c>
      <c r="I68" s="566" t="s">
        <v>2392</v>
      </c>
      <c r="J68" s="566" t="s">
        <v>1502</v>
      </c>
      <c r="K68" s="566" t="s">
        <v>1503</v>
      </c>
      <c r="L68" s="567">
        <v>107.81</v>
      </c>
      <c r="M68" s="567">
        <v>215.62</v>
      </c>
      <c r="N68" s="566">
        <v>2</v>
      </c>
      <c r="O68" s="630">
        <v>1</v>
      </c>
      <c r="P68" s="567">
        <v>107.81</v>
      </c>
      <c r="Q68" s="582">
        <v>0.5</v>
      </c>
      <c r="R68" s="566">
        <v>1</v>
      </c>
      <c r="S68" s="582">
        <v>0.5</v>
      </c>
      <c r="T68" s="630">
        <v>0.5</v>
      </c>
      <c r="U68" s="612">
        <v>0.5</v>
      </c>
    </row>
    <row r="69" spans="1:21" ht="14.4" customHeight="1" x14ac:dyDescent="0.3">
      <c r="A69" s="565">
        <v>30</v>
      </c>
      <c r="B69" s="566" t="s">
        <v>438</v>
      </c>
      <c r="C69" s="566">
        <v>89301301</v>
      </c>
      <c r="D69" s="628" t="s">
        <v>3533</v>
      </c>
      <c r="E69" s="629" t="s">
        <v>2272</v>
      </c>
      <c r="F69" s="566" t="s">
        <v>2263</v>
      </c>
      <c r="G69" s="566" t="s">
        <v>2393</v>
      </c>
      <c r="H69" s="566" t="s">
        <v>437</v>
      </c>
      <c r="I69" s="566" t="s">
        <v>2394</v>
      </c>
      <c r="J69" s="566" t="s">
        <v>2395</v>
      </c>
      <c r="K69" s="566" t="s">
        <v>2396</v>
      </c>
      <c r="L69" s="567">
        <v>0</v>
      </c>
      <c r="M69" s="567">
        <v>0</v>
      </c>
      <c r="N69" s="566">
        <v>4</v>
      </c>
      <c r="O69" s="630">
        <v>3</v>
      </c>
      <c r="P69" s="567">
        <v>0</v>
      </c>
      <c r="Q69" s="582"/>
      <c r="R69" s="566">
        <v>2</v>
      </c>
      <c r="S69" s="582">
        <v>0.5</v>
      </c>
      <c r="T69" s="630">
        <v>1</v>
      </c>
      <c r="U69" s="612">
        <v>0.33333333333333331</v>
      </c>
    </row>
    <row r="70" spans="1:21" ht="14.4" customHeight="1" x14ac:dyDescent="0.3">
      <c r="A70" s="565">
        <v>30</v>
      </c>
      <c r="B70" s="566" t="s">
        <v>438</v>
      </c>
      <c r="C70" s="566">
        <v>89301301</v>
      </c>
      <c r="D70" s="628" t="s">
        <v>3533</v>
      </c>
      <c r="E70" s="629" t="s">
        <v>2272</v>
      </c>
      <c r="F70" s="566" t="s">
        <v>2263</v>
      </c>
      <c r="G70" s="566" t="s">
        <v>2397</v>
      </c>
      <c r="H70" s="566" t="s">
        <v>1360</v>
      </c>
      <c r="I70" s="566" t="s">
        <v>2398</v>
      </c>
      <c r="J70" s="566" t="s">
        <v>1448</v>
      </c>
      <c r="K70" s="566" t="s">
        <v>2399</v>
      </c>
      <c r="L70" s="567">
        <v>172.82</v>
      </c>
      <c r="M70" s="567">
        <v>172.82</v>
      </c>
      <c r="N70" s="566">
        <v>1</v>
      </c>
      <c r="O70" s="630">
        <v>0.5</v>
      </c>
      <c r="P70" s="567"/>
      <c r="Q70" s="582">
        <v>0</v>
      </c>
      <c r="R70" s="566"/>
      <c r="S70" s="582">
        <v>0</v>
      </c>
      <c r="T70" s="630"/>
      <c r="U70" s="612">
        <v>0</v>
      </c>
    </row>
    <row r="71" spans="1:21" ht="14.4" customHeight="1" x14ac:dyDescent="0.3">
      <c r="A71" s="565">
        <v>30</v>
      </c>
      <c r="B71" s="566" t="s">
        <v>438</v>
      </c>
      <c r="C71" s="566">
        <v>89301301</v>
      </c>
      <c r="D71" s="628" t="s">
        <v>3533</v>
      </c>
      <c r="E71" s="629" t="s">
        <v>2272</v>
      </c>
      <c r="F71" s="566" t="s">
        <v>2263</v>
      </c>
      <c r="G71" s="566" t="s">
        <v>2397</v>
      </c>
      <c r="H71" s="566" t="s">
        <v>437</v>
      </c>
      <c r="I71" s="566" t="s">
        <v>2400</v>
      </c>
      <c r="J71" s="566" t="s">
        <v>981</v>
      </c>
      <c r="K71" s="566" t="s">
        <v>2401</v>
      </c>
      <c r="L71" s="567">
        <v>215.34</v>
      </c>
      <c r="M71" s="567">
        <v>215.34</v>
      </c>
      <c r="N71" s="566">
        <v>1</v>
      </c>
      <c r="O71" s="630">
        <v>0.5</v>
      </c>
      <c r="P71" s="567"/>
      <c r="Q71" s="582">
        <v>0</v>
      </c>
      <c r="R71" s="566"/>
      <c r="S71" s="582">
        <v>0</v>
      </c>
      <c r="T71" s="630"/>
      <c r="U71" s="612">
        <v>0</v>
      </c>
    </row>
    <row r="72" spans="1:21" ht="14.4" customHeight="1" x14ac:dyDescent="0.3">
      <c r="A72" s="565">
        <v>30</v>
      </c>
      <c r="B72" s="566" t="s">
        <v>438</v>
      </c>
      <c r="C72" s="566">
        <v>89301301</v>
      </c>
      <c r="D72" s="628" t="s">
        <v>3533</v>
      </c>
      <c r="E72" s="629" t="s">
        <v>2272</v>
      </c>
      <c r="F72" s="566" t="s">
        <v>2263</v>
      </c>
      <c r="G72" s="566" t="s">
        <v>2397</v>
      </c>
      <c r="H72" s="566" t="s">
        <v>1360</v>
      </c>
      <c r="I72" s="566" t="s">
        <v>1828</v>
      </c>
      <c r="J72" s="566" t="s">
        <v>1448</v>
      </c>
      <c r="K72" s="566" t="s">
        <v>1829</v>
      </c>
      <c r="L72" s="567">
        <v>86.41</v>
      </c>
      <c r="M72" s="567">
        <v>86.41</v>
      </c>
      <c r="N72" s="566">
        <v>1</v>
      </c>
      <c r="O72" s="630">
        <v>0.5</v>
      </c>
      <c r="P72" s="567">
        <v>86.41</v>
      </c>
      <c r="Q72" s="582">
        <v>1</v>
      </c>
      <c r="R72" s="566">
        <v>1</v>
      </c>
      <c r="S72" s="582">
        <v>1</v>
      </c>
      <c r="T72" s="630">
        <v>0.5</v>
      </c>
      <c r="U72" s="612">
        <v>1</v>
      </c>
    </row>
    <row r="73" spans="1:21" ht="14.4" customHeight="1" x14ac:dyDescent="0.3">
      <c r="A73" s="565">
        <v>30</v>
      </c>
      <c r="B73" s="566" t="s">
        <v>438</v>
      </c>
      <c r="C73" s="566">
        <v>89301301</v>
      </c>
      <c r="D73" s="628" t="s">
        <v>3533</v>
      </c>
      <c r="E73" s="629" t="s">
        <v>2272</v>
      </c>
      <c r="F73" s="566" t="s">
        <v>2263</v>
      </c>
      <c r="G73" s="566" t="s">
        <v>2402</v>
      </c>
      <c r="H73" s="566" t="s">
        <v>437</v>
      </c>
      <c r="I73" s="566" t="s">
        <v>2403</v>
      </c>
      <c r="J73" s="566" t="s">
        <v>913</v>
      </c>
      <c r="K73" s="566" t="s">
        <v>2404</v>
      </c>
      <c r="L73" s="567">
        <v>0</v>
      </c>
      <c r="M73" s="567">
        <v>0</v>
      </c>
      <c r="N73" s="566">
        <v>1</v>
      </c>
      <c r="O73" s="630">
        <v>0.5</v>
      </c>
      <c r="P73" s="567"/>
      <c r="Q73" s="582"/>
      <c r="R73" s="566"/>
      <c r="S73" s="582">
        <v>0</v>
      </c>
      <c r="T73" s="630"/>
      <c r="U73" s="612">
        <v>0</v>
      </c>
    </row>
    <row r="74" spans="1:21" ht="14.4" customHeight="1" x14ac:dyDescent="0.3">
      <c r="A74" s="565">
        <v>30</v>
      </c>
      <c r="B74" s="566" t="s">
        <v>438</v>
      </c>
      <c r="C74" s="566">
        <v>89301301</v>
      </c>
      <c r="D74" s="628" t="s">
        <v>3533</v>
      </c>
      <c r="E74" s="629" t="s">
        <v>2272</v>
      </c>
      <c r="F74" s="566" t="s">
        <v>2263</v>
      </c>
      <c r="G74" s="566" t="s">
        <v>2402</v>
      </c>
      <c r="H74" s="566" t="s">
        <v>437</v>
      </c>
      <c r="I74" s="566" t="s">
        <v>2405</v>
      </c>
      <c r="J74" s="566" t="s">
        <v>881</v>
      </c>
      <c r="K74" s="566" t="s">
        <v>2406</v>
      </c>
      <c r="L74" s="567">
        <v>23.4</v>
      </c>
      <c r="M74" s="567">
        <v>46.8</v>
      </c>
      <c r="N74" s="566">
        <v>2</v>
      </c>
      <c r="O74" s="630">
        <v>1</v>
      </c>
      <c r="P74" s="567">
        <v>46.8</v>
      </c>
      <c r="Q74" s="582">
        <v>1</v>
      </c>
      <c r="R74" s="566">
        <v>2</v>
      </c>
      <c r="S74" s="582">
        <v>1</v>
      </c>
      <c r="T74" s="630">
        <v>1</v>
      </c>
      <c r="U74" s="612">
        <v>1</v>
      </c>
    </row>
    <row r="75" spans="1:21" ht="14.4" customHeight="1" x14ac:dyDescent="0.3">
      <c r="A75" s="565">
        <v>30</v>
      </c>
      <c r="B75" s="566" t="s">
        <v>438</v>
      </c>
      <c r="C75" s="566">
        <v>89301301</v>
      </c>
      <c r="D75" s="628" t="s">
        <v>3533</v>
      </c>
      <c r="E75" s="629" t="s">
        <v>2272</v>
      </c>
      <c r="F75" s="566" t="s">
        <v>2263</v>
      </c>
      <c r="G75" s="566" t="s">
        <v>2402</v>
      </c>
      <c r="H75" s="566" t="s">
        <v>437</v>
      </c>
      <c r="I75" s="566" t="s">
        <v>2407</v>
      </c>
      <c r="J75" s="566" t="s">
        <v>913</v>
      </c>
      <c r="K75" s="566" t="s">
        <v>2149</v>
      </c>
      <c r="L75" s="567">
        <v>44.89</v>
      </c>
      <c r="M75" s="567">
        <v>44.89</v>
      </c>
      <c r="N75" s="566">
        <v>1</v>
      </c>
      <c r="O75" s="630">
        <v>0.5</v>
      </c>
      <c r="P75" s="567">
        <v>44.89</v>
      </c>
      <c r="Q75" s="582">
        <v>1</v>
      </c>
      <c r="R75" s="566">
        <v>1</v>
      </c>
      <c r="S75" s="582">
        <v>1</v>
      </c>
      <c r="T75" s="630">
        <v>0.5</v>
      </c>
      <c r="U75" s="612">
        <v>1</v>
      </c>
    </row>
    <row r="76" spans="1:21" ht="14.4" customHeight="1" x14ac:dyDescent="0.3">
      <c r="A76" s="565">
        <v>30</v>
      </c>
      <c r="B76" s="566" t="s">
        <v>438</v>
      </c>
      <c r="C76" s="566">
        <v>89301301</v>
      </c>
      <c r="D76" s="628" t="s">
        <v>3533</v>
      </c>
      <c r="E76" s="629" t="s">
        <v>2272</v>
      </c>
      <c r="F76" s="566" t="s">
        <v>2263</v>
      </c>
      <c r="G76" s="566" t="s">
        <v>2402</v>
      </c>
      <c r="H76" s="566" t="s">
        <v>437</v>
      </c>
      <c r="I76" s="566" t="s">
        <v>1891</v>
      </c>
      <c r="J76" s="566" t="s">
        <v>1892</v>
      </c>
      <c r="K76" s="566" t="s">
        <v>1014</v>
      </c>
      <c r="L76" s="567">
        <v>60.02</v>
      </c>
      <c r="M76" s="567">
        <v>60.02</v>
      </c>
      <c r="N76" s="566">
        <v>1</v>
      </c>
      <c r="O76" s="630">
        <v>0.5</v>
      </c>
      <c r="P76" s="567"/>
      <c r="Q76" s="582">
        <v>0</v>
      </c>
      <c r="R76" s="566"/>
      <c r="S76" s="582">
        <v>0</v>
      </c>
      <c r="T76" s="630"/>
      <c r="U76" s="612">
        <v>0</v>
      </c>
    </row>
    <row r="77" spans="1:21" ht="14.4" customHeight="1" x14ac:dyDescent="0.3">
      <c r="A77" s="565">
        <v>30</v>
      </c>
      <c r="B77" s="566" t="s">
        <v>438</v>
      </c>
      <c r="C77" s="566">
        <v>89301301</v>
      </c>
      <c r="D77" s="628" t="s">
        <v>3533</v>
      </c>
      <c r="E77" s="629" t="s">
        <v>2272</v>
      </c>
      <c r="F77" s="566" t="s">
        <v>2263</v>
      </c>
      <c r="G77" s="566" t="s">
        <v>2402</v>
      </c>
      <c r="H77" s="566" t="s">
        <v>437</v>
      </c>
      <c r="I77" s="566" t="s">
        <v>2408</v>
      </c>
      <c r="J77" s="566" t="s">
        <v>881</v>
      </c>
      <c r="K77" s="566" t="s">
        <v>2409</v>
      </c>
      <c r="L77" s="567">
        <v>0</v>
      </c>
      <c r="M77" s="567">
        <v>0</v>
      </c>
      <c r="N77" s="566">
        <v>1</v>
      </c>
      <c r="O77" s="630">
        <v>0.5</v>
      </c>
      <c r="P77" s="567"/>
      <c r="Q77" s="582"/>
      <c r="R77" s="566"/>
      <c r="S77" s="582">
        <v>0</v>
      </c>
      <c r="T77" s="630"/>
      <c r="U77" s="612">
        <v>0</v>
      </c>
    </row>
    <row r="78" spans="1:21" ht="14.4" customHeight="1" x14ac:dyDescent="0.3">
      <c r="A78" s="565">
        <v>30</v>
      </c>
      <c r="B78" s="566" t="s">
        <v>438</v>
      </c>
      <c r="C78" s="566">
        <v>89301301</v>
      </c>
      <c r="D78" s="628" t="s">
        <v>3533</v>
      </c>
      <c r="E78" s="629" t="s">
        <v>2272</v>
      </c>
      <c r="F78" s="566" t="s">
        <v>2263</v>
      </c>
      <c r="G78" s="566" t="s">
        <v>2402</v>
      </c>
      <c r="H78" s="566" t="s">
        <v>437</v>
      </c>
      <c r="I78" s="566" t="s">
        <v>2410</v>
      </c>
      <c r="J78" s="566" t="s">
        <v>605</v>
      </c>
      <c r="K78" s="566" t="s">
        <v>2411</v>
      </c>
      <c r="L78" s="567">
        <v>0</v>
      </c>
      <c r="M78" s="567">
        <v>0</v>
      </c>
      <c r="N78" s="566">
        <v>1</v>
      </c>
      <c r="O78" s="630">
        <v>0.5</v>
      </c>
      <c r="P78" s="567"/>
      <c r="Q78" s="582"/>
      <c r="R78" s="566"/>
      <c r="S78" s="582">
        <v>0</v>
      </c>
      <c r="T78" s="630"/>
      <c r="U78" s="612">
        <v>0</v>
      </c>
    </row>
    <row r="79" spans="1:21" ht="14.4" customHeight="1" x14ac:dyDescent="0.3">
      <c r="A79" s="565">
        <v>30</v>
      </c>
      <c r="B79" s="566" t="s">
        <v>438</v>
      </c>
      <c r="C79" s="566">
        <v>89301301</v>
      </c>
      <c r="D79" s="628" t="s">
        <v>3533</v>
      </c>
      <c r="E79" s="629" t="s">
        <v>2272</v>
      </c>
      <c r="F79" s="566" t="s">
        <v>2263</v>
      </c>
      <c r="G79" s="566" t="s">
        <v>2402</v>
      </c>
      <c r="H79" s="566" t="s">
        <v>437</v>
      </c>
      <c r="I79" s="566" t="s">
        <v>2412</v>
      </c>
      <c r="J79" s="566" t="s">
        <v>605</v>
      </c>
      <c r="K79" s="566" t="s">
        <v>2413</v>
      </c>
      <c r="L79" s="567">
        <v>33.68</v>
      </c>
      <c r="M79" s="567">
        <v>33.68</v>
      </c>
      <c r="N79" s="566">
        <v>1</v>
      </c>
      <c r="O79" s="630">
        <v>0.5</v>
      </c>
      <c r="P79" s="567"/>
      <c r="Q79" s="582">
        <v>0</v>
      </c>
      <c r="R79" s="566"/>
      <c r="S79" s="582">
        <v>0</v>
      </c>
      <c r="T79" s="630"/>
      <c r="U79" s="612">
        <v>0</v>
      </c>
    </row>
    <row r="80" spans="1:21" ht="14.4" customHeight="1" x14ac:dyDescent="0.3">
      <c r="A80" s="565">
        <v>30</v>
      </c>
      <c r="B80" s="566" t="s">
        <v>438</v>
      </c>
      <c r="C80" s="566">
        <v>89301301</v>
      </c>
      <c r="D80" s="628" t="s">
        <v>3533</v>
      </c>
      <c r="E80" s="629" t="s">
        <v>2272</v>
      </c>
      <c r="F80" s="566" t="s">
        <v>2263</v>
      </c>
      <c r="G80" s="566" t="s">
        <v>2414</v>
      </c>
      <c r="H80" s="566" t="s">
        <v>437</v>
      </c>
      <c r="I80" s="566" t="s">
        <v>2415</v>
      </c>
      <c r="J80" s="566" t="s">
        <v>2416</v>
      </c>
      <c r="K80" s="566" t="s">
        <v>1879</v>
      </c>
      <c r="L80" s="567">
        <v>147.01</v>
      </c>
      <c r="M80" s="567">
        <v>147.01</v>
      </c>
      <c r="N80" s="566">
        <v>1</v>
      </c>
      <c r="O80" s="630">
        <v>0.5</v>
      </c>
      <c r="P80" s="567"/>
      <c r="Q80" s="582">
        <v>0</v>
      </c>
      <c r="R80" s="566"/>
      <c r="S80" s="582">
        <v>0</v>
      </c>
      <c r="T80" s="630"/>
      <c r="U80" s="612">
        <v>0</v>
      </c>
    </row>
    <row r="81" spans="1:21" ht="14.4" customHeight="1" x14ac:dyDescent="0.3">
      <c r="A81" s="565">
        <v>30</v>
      </c>
      <c r="B81" s="566" t="s">
        <v>438</v>
      </c>
      <c r="C81" s="566">
        <v>89301301</v>
      </c>
      <c r="D81" s="628" t="s">
        <v>3533</v>
      </c>
      <c r="E81" s="629" t="s">
        <v>2272</v>
      </c>
      <c r="F81" s="566" t="s">
        <v>2263</v>
      </c>
      <c r="G81" s="566" t="s">
        <v>2417</v>
      </c>
      <c r="H81" s="566" t="s">
        <v>1360</v>
      </c>
      <c r="I81" s="566" t="s">
        <v>1842</v>
      </c>
      <c r="J81" s="566" t="s">
        <v>1411</v>
      </c>
      <c r="K81" s="566" t="s">
        <v>1412</v>
      </c>
      <c r="L81" s="567">
        <v>468.96</v>
      </c>
      <c r="M81" s="567">
        <v>3282.72</v>
      </c>
      <c r="N81" s="566">
        <v>7</v>
      </c>
      <c r="O81" s="630">
        <v>1.5</v>
      </c>
      <c r="P81" s="567">
        <v>2344.7999999999997</v>
      </c>
      <c r="Q81" s="582">
        <v>0.7142857142857143</v>
      </c>
      <c r="R81" s="566">
        <v>5</v>
      </c>
      <c r="S81" s="582">
        <v>0.7142857142857143</v>
      </c>
      <c r="T81" s="630">
        <v>1</v>
      </c>
      <c r="U81" s="612">
        <v>0.66666666666666663</v>
      </c>
    </row>
    <row r="82" spans="1:21" ht="14.4" customHeight="1" x14ac:dyDescent="0.3">
      <c r="A82" s="565">
        <v>30</v>
      </c>
      <c r="B82" s="566" t="s">
        <v>438</v>
      </c>
      <c r="C82" s="566">
        <v>89301301</v>
      </c>
      <c r="D82" s="628" t="s">
        <v>3533</v>
      </c>
      <c r="E82" s="629" t="s">
        <v>2272</v>
      </c>
      <c r="F82" s="566" t="s">
        <v>2263</v>
      </c>
      <c r="G82" s="566" t="s">
        <v>2417</v>
      </c>
      <c r="H82" s="566" t="s">
        <v>1360</v>
      </c>
      <c r="I82" s="566" t="s">
        <v>1843</v>
      </c>
      <c r="J82" s="566" t="s">
        <v>1411</v>
      </c>
      <c r="K82" s="566" t="s">
        <v>1413</v>
      </c>
      <c r="L82" s="567">
        <v>625.29</v>
      </c>
      <c r="M82" s="567">
        <v>1250.58</v>
      </c>
      <c r="N82" s="566">
        <v>2</v>
      </c>
      <c r="O82" s="630">
        <v>0.5</v>
      </c>
      <c r="P82" s="567">
        <v>1250.58</v>
      </c>
      <c r="Q82" s="582">
        <v>1</v>
      </c>
      <c r="R82" s="566">
        <v>2</v>
      </c>
      <c r="S82" s="582">
        <v>1</v>
      </c>
      <c r="T82" s="630">
        <v>0.5</v>
      </c>
      <c r="U82" s="612">
        <v>1</v>
      </c>
    </row>
    <row r="83" spans="1:21" ht="14.4" customHeight="1" x14ac:dyDescent="0.3">
      <c r="A83" s="565">
        <v>30</v>
      </c>
      <c r="B83" s="566" t="s">
        <v>438</v>
      </c>
      <c r="C83" s="566">
        <v>89301301</v>
      </c>
      <c r="D83" s="628" t="s">
        <v>3533</v>
      </c>
      <c r="E83" s="629" t="s">
        <v>2272</v>
      </c>
      <c r="F83" s="566" t="s">
        <v>2263</v>
      </c>
      <c r="G83" s="566" t="s">
        <v>2417</v>
      </c>
      <c r="H83" s="566" t="s">
        <v>1360</v>
      </c>
      <c r="I83" s="566" t="s">
        <v>1844</v>
      </c>
      <c r="J83" s="566" t="s">
        <v>1411</v>
      </c>
      <c r="K83" s="566" t="s">
        <v>1414</v>
      </c>
      <c r="L83" s="567">
        <v>937.93</v>
      </c>
      <c r="M83" s="567">
        <v>2813.79</v>
      </c>
      <c r="N83" s="566">
        <v>3</v>
      </c>
      <c r="O83" s="630">
        <v>2</v>
      </c>
      <c r="P83" s="567">
        <v>1875.86</v>
      </c>
      <c r="Q83" s="582">
        <v>0.66666666666666663</v>
      </c>
      <c r="R83" s="566">
        <v>2</v>
      </c>
      <c r="S83" s="582">
        <v>0.66666666666666663</v>
      </c>
      <c r="T83" s="630">
        <v>1</v>
      </c>
      <c r="U83" s="612">
        <v>0.5</v>
      </c>
    </row>
    <row r="84" spans="1:21" ht="14.4" customHeight="1" x14ac:dyDescent="0.3">
      <c r="A84" s="565">
        <v>30</v>
      </c>
      <c r="B84" s="566" t="s">
        <v>438</v>
      </c>
      <c r="C84" s="566">
        <v>89301301</v>
      </c>
      <c r="D84" s="628" t="s">
        <v>3533</v>
      </c>
      <c r="E84" s="629" t="s">
        <v>2272</v>
      </c>
      <c r="F84" s="566" t="s">
        <v>2263</v>
      </c>
      <c r="G84" s="566" t="s">
        <v>2418</v>
      </c>
      <c r="H84" s="566" t="s">
        <v>437</v>
      </c>
      <c r="I84" s="566" t="s">
        <v>1919</v>
      </c>
      <c r="J84" s="566" t="s">
        <v>470</v>
      </c>
      <c r="K84" s="566" t="s">
        <v>1920</v>
      </c>
      <c r="L84" s="567">
        <v>51.69</v>
      </c>
      <c r="M84" s="567">
        <v>103.38</v>
      </c>
      <c r="N84" s="566">
        <v>2</v>
      </c>
      <c r="O84" s="630">
        <v>1.5</v>
      </c>
      <c r="P84" s="567"/>
      <c r="Q84" s="582">
        <v>0</v>
      </c>
      <c r="R84" s="566"/>
      <c r="S84" s="582">
        <v>0</v>
      </c>
      <c r="T84" s="630"/>
      <c r="U84" s="612">
        <v>0</v>
      </c>
    </row>
    <row r="85" spans="1:21" ht="14.4" customHeight="1" x14ac:dyDescent="0.3">
      <c r="A85" s="565">
        <v>30</v>
      </c>
      <c r="B85" s="566" t="s">
        <v>438</v>
      </c>
      <c r="C85" s="566">
        <v>89301301</v>
      </c>
      <c r="D85" s="628" t="s">
        <v>3533</v>
      </c>
      <c r="E85" s="629" t="s">
        <v>2272</v>
      </c>
      <c r="F85" s="566" t="s">
        <v>2263</v>
      </c>
      <c r="G85" s="566" t="s">
        <v>2419</v>
      </c>
      <c r="H85" s="566" t="s">
        <v>437</v>
      </c>
      <c r="I85" s="566" t="s">
        <v>2420</v>
      </c>
      <c r="J85" s="566" t="s">
        <v>1607</v>
      </c>
      <c r="K85" s="566" t="s">
        <v>1608</v>
      </c>
      <c r="L85" s="567">
        <v>153.52000000000001</v>
      </c>
      <c r="M85" s="567">
        <v>153.52000000000001</v>
      </c>
      <c r="N85" s="566">
        <v>1</v>
      </c>
      <c r="O85" s="630">
        <v>1</v>
      </c>
      <c r="P85" s="567">
        <v>153.52000000000001</v>
      </c>
      <c r="Q85" s="582">
        <v>1</v>
      </c>
      <c r="R85" s="566">
        <v>1</v>
      </c>
      <c r="S85" s="582">
        <v>1</v>
      </c>
      <c r="T85" s="630">
        <v>1</v>
      </c>
      <c r="U85" s="612">
        <v>1</v>
      </c>
    </row>
    <row r="86" spans="1:21" ht="14.4" customHeight="1" x14ac:dyDescent="0.3">
      <c r="A86" s="565">
        <v>30</v>
      </c>
      <c r="B86" s="566" t="s">
        <v>438</v>
      </c>
      <c r="C86" s="566">
        <v>89301301</v>
      </c>
      <c r="D86" s="628" t="s">
        <v>3533</v>
      </c>
      <c r="E86" s="629" t="s">
        <v>2272</v>
      </c>
      <c r="F86" s="566" t="s">
        <v>2263</v>
      </c>
      <c r="G86" s="566" t="s">
        <v>2421</v>
      </c>
      <c r="H86" s="566" t="s">
        <v>437</v>
      </c>
      <c r="I86" s="566" t="s">
        <v>1779</v>
      </c>
      <c r="J86" s="566" t="s">
        <v>831</v>
      </c>
      <c r="K86" s="566" t="s">
        <v>832</v>
      </c>
      <c r="L86" s="567">
        <v>0</v>
      </c>
      <c r="M86" s="567">
        <v>0</v>
      </c>
      <c r="N86" s="566">
        <v>1</v>
      </c>
      <c r="O86" s="630">
        <v>0.5</v>
      </c>
      <c r="P86" s="567">
        <v>0</v>
      </c>
      <c r="Q86" s="582"/>
      <c r="R86" s="566">
        <v>1</v>
      </c>
      <c r="S86" s="582">
        <v>1</v>
      </c>
      <c r="T86" s="630">
        <v>0.5</v>
      </c>
      <c r="U86" s="612">
        <v>1</v>
      </c>
    </row>
    <row r="87" spans="1:21" ht="14.4" customHeight="1" x14ac:dyDescent="0.3">
      <c r="A87" s="565">
        <v>30</v>
      </c>
      <c r="B87" s="566" t="s">
        <v>438</v>
      </c>
      <c r="C87" s="566">
        <v>89301301</v>
      </c>
      <c r="D87" s="628" t="s">
        <v>3533</v>
      </c>
      <c r="E87" s="629" t="s">
        <v>2272</v>
      </c>
      <c r="F87" s="566" t="s">
        <v>2263</v>
      </c>
      <c r="G87" s="566" t="s">
        <v>2421</v>
      </c>
      <c r="H87" s="566" t="s">
        <v>437</v>
      </c>
      <c r="I87" s="566" t="s">
        <v>1780</v>
      </c>
      <c r="J87" s="566" t="s">
        <v>833</v>
      </c>
      <c r="K87" s="566" t="s">
        <v>834</v>
      </c>
      <c r="L87" s="567">
        <v>190.48</v>
      </c>
      <c r="M87" s="567">
        <v>1714.32</v>
      </c>
      <c r="N87" s="566">
        <v>9</v>
      </c>
      <c r="O87" s="630">
        <v>4.5</v>
      </c>
      <c r="P87" s="567">
        <v>380.96</v>
      </c>
      <c r="Q87" s="582">
        <v>0.22222222222222221</v>
      </c>
      <c r="R87" s="566">
        <v>2</v>
      </c>
      <c r="S87" s="582">
        <v>0.22222222222222221</v>
      </c>
      <c r="T87" s="630">
        <v>1</v>
      </c>
      <c r="U87" s="612">
        <v>0.22222222222222221</v>
      </c>
    </row>
    <row r="88" spans="1:21" ht="14.4" customHeight="1" x14ac:dyDescent="0.3">
      <c r="A88" s="565">
        <v>30</v>
      </c>
      <c r="B88" s="566" t="s">
        <v>438</v>
      </c>
      <c r="C88" s="566">
        <v>89301301</v>
      </c>
      <c r="D88" s="628" t="s">
        <v>3533</v>
      </c>
      <c r="E88" s="629" t="s">
        <v>2272</v>
      </c>
      <c r="F88" s="566" t="s">
        <v>2263</v>
      </c>
      <c r="G88" s="566" t="s">
        <v>2421</v>
      </c>
      <c r="H88" s="566" t="s">
        <v>437</v>
      </c>
      <c r="I88" s="566" t="s">
        <v>1781</v>
      </c>
      <c r="J88" s="566" t="s">
        <v>833</v>
      </c>
      <c r="K88" s="566" t="s">
        <v>835</v>
      </c>
      <c r="L88" s="567">
        <v>612.26</v>
      </c>
      <c r="M88" s="567">
        <v>1224.52</v>
      </c>
      <c r="N88" s="566">
        <v>2</v>
      </c>
      <c r="O88" s="630">
        <v>1</v>
      </c>
      <c r="P88" s="567"/>
      <c r="Q88" s="582">
        <v>0</v>
      </c>
      <c r="R88" s="566"/>
      <c r="S88" s="582">
        <v>0</v>
      </c>
      <c r="T88" s="630"/>
      <c r="U88" s="612">
        <v>0</v>
      </c>
    </row>
    <row r="89" spans="1:21" ht="14.4" customHeight="1" x14ac:dyDescent="0.3">
      <c r="A89" s="565">
        <v>30</v>
      </c>
      <c r="B89" s="566" t="s">
        <v>438</v>
      </c>
      <c r="C89" s="566">
        <v>89301301</v>
      </c>
      <c r="D89" s="628" t="s">
        <v>3533</v>
      </c>
      <c r="E89" s="629" t="s">
        <v>2272</v>
      </c>
      <c r="F89" s="566" t="s">
        <v>2263</v>
      </c>
      <c r="G89" s="566" t="s">
        <v>2422</v>
      </c>
      <c r="H89" s="566" t="s">
        <v>437</v>
      </c>
      <c r="I89" s="566" t="s">
        <v>2423</v>
      </c>
      <c r="J89" s="566" t="s">
        <v>2424</v>
      </c>
      <c r="K89" s="566" t="s">
        <v>2344</v>
      </c>
      <c r="L89" s="567">
        <v>19.66</v>
      </c>
      <c r="M89" s="567">
        <v>19.66</v>
      </c>
      <c r="N89" s="566">
        <v>1</v>
      </c>
      <c r="O89" s="630">
        <v>0.5</v>
      </c>
      <c r="P89" s="567">
        <v>19.66</v>
      </c>
      <c r="Q89" s="582">
        <v>1</v>
      </c>
      <c r="R89" s="566">
        <v>1</v>
      </c>
      <c r="S89" s="582">
        <v>1</v>
      </c>
      <c r="T89" s="630">
        <v>0.5</v>
      </c>
      <c r="U89" s="612">
        <v>1</v>
      </c>
    </row>
    <row r="90" spans="1:21" ht="14.4" customHeight="1" x14ac:dyDescent="0.3">
      <c r="A90" s="565">
        <v>30</v>
      </c>
      <c r="B90" s="566" t="s">
        <v>438</v>
      </c>
      <c r="C90" s="566">
        <v>89301301</v>
      </c>
      <c r="D90" s="628" t="s">
        <v>3533</v>
      </c>
      <c r="E90" s="629" t="s">
        <v>2272</v>
      </c>
      <c r="F90" s="566" t="s">
        <v>2263</v>
      </c>
      <c r="G90" s="566" t="s">
        <v>2425</v>
      </c>
      <c r="H90" s="566" t="s">
        <v>437</v>
      </c>
      <c r="I90" s="566" t="s">
        <v>1786</v>
      </c>
      <c r="J90" s="566" t="s">
        <v>583</v>
      </c>
      <c r="K90" s="566" t="s">
        <v>584</v>
      </c>
      <c r="L90" s="567">
        <v>0</v>
      </c>
      <c r="M90" s="567">
        <v>0</v>
      </c>
      <c r="N90" s="566">
        <v>3</v>
      </c>
      <c r="O90" s="630">
        <v>1.5</v>
      </c>
      <c r="P90" s="567">
        <v>0</v>
      </c>
      <c r="Q90" s="582"/>
      <c r="R90" s="566">
        <v>1</v>
      </c>
      <c r="S90" s="582">
        <v>0.33333333333333331</v>
      </c>
      <c r="T90" s="630">
        <v>0.5</v>
      </c>
      <c r="U90" s="612">
        <v>0.33333333333333331</v>
      </c>
    </row>
    <row r="91" spans="1:21" ht="14.4" customHeight="1" x14ac:dyDescent="0.3">
      <c r="A91" s="565">
        <v>30</v>
      </c>
      <c r="B91" s="566" t="s">
        <v>438</v>
      </c>
      <c r="C91" s="566">
        <v>89301301</v>
      </c>
      <c r="D91" s="628" t="s">
        <v>3533</v>
      </c>
      <c r="E91" s="629" t="s">
        <v>2272</v>
      </c>
      <c r="F91" s="566" t="s">
        <v>2263</v>
      </c>
      <c r="G91" s="566" t="s">
        <v>2425</v>
      </c>
      <c r="H91" s="566" t="s">
        <v>437</v>
      </c>
      <c r="I91" s="566" t="s">
        <v>2426</v>
      </c>
      <c r="J91" s="566" t="s">
        <v>583</v>
      </c>
      <c r="K91" s="566" t="s">
        <v>2427</v>
      </c>
      <c r="L91" s="567">
        <v>441.82</v>
      </c>
      <c r="M91" s="567">
        <v>441.82</v>
      </c>
      <c r="N91" s="566">
        <v>1</v>
      </c>
      <c r="O91" s="630">
        <v>1</v>
      </c>
      <c r="P91" s="567"/>
      <c r="Q91" s="582">
        <v>0</v>
      </c>
      <c r="R91" s="566"/>
      <c r="S91" s="582">
        <v>0</v>
      </c>
      <c r="T91" s="630"/>
      <c r="U91" s="612">
        <v>0</v>
      </c>
    </row>
    <row r="92" spans="1:21" ht="14.4" customHeight="1" x14ac:dyDescent="0.3">
      <c r="A92" s="565">
        <v>30</v>
      </c>
      <c r="B92" s="566" t="s">
        <v>438</v>
      </c>
      <c r="C92" s="566">
        <v>89301301</v>
      </c>
      <c r="D92" s="628" t="s">
        <v>3533</v>
      </c>
      <c r="E92" s="629" t="s">
        <v>2272</v>
      </c>
      <c r="F92" s="566" t="s">
        <v>2263</v>
      </c>
      <c r="G92" s="566" t="s">
        <v>2428</v>
      </c>
      <c r="H92" s="566" t="s">
        <v>437</v>
      </c>
      <c r="I92" s="566" t="s">
        <v>2429</v>
      </c>
      <c r="J92" s="566" t="s">
        <v>1289</v>
      </c>
      <c r="K92" s="566" t="s">
        <v>2430</v>
      </c>
      <c r="L92" s="567">
        <v>28.74</v>
      </c>
      <c r="M92" s="567">
        <v>28.74</v>
      </c>
      <c r="N92" s="566">
        <v>1</v>
      </c>
      <c r="O92" s="630">
        <v>0.5</v>
      </c>
      <c r="P92" s="567">
        <v>28.74</v>
      </c>
      <c r="Q92" s="582">
        <v>1</v>
      </c>
      <c r="R92" s="566">
        <v>1</v>
      </c>
      <c r="S92" s="582">
        <v>1</v>
      </c>
      <c r="T92" s="630">
        <v>0.5</v>
      </c>
      <c r="U92" s="612">
        <v>1</v>
      </c>
    </row>
    <row r="93" spans="1:21" ht="14.4" customHeight="1" x14ac:dyDescent="0.3">
      <c r="A93" s="565">
        <v>30</v>
      </c>
      <c r="B93" s="566" t="s">
        <v>438</v>
      </c>
      <c r="C93" s="566">
        <v>89301301</v>
      </c>
      <c r="D93" s="628" t="s">
        <v>3533</v>
      </c>
      <c r="E93" s="629" t="s">
        <v>2272</v>
      </c>
      <c r="F93" s="566" t="s">
        <v>2263</v>
      </c>
      <c r="G93" s="566" t="s">
        <v>2428</v>
      </c>
      <c r="H93" s="566" t="s">
        <v>437</v>
      </c>
      <c r="I93" s="566" t="s">
        <v>2431</v>
      </c>
      <c r="J93" s="566" t="s">
        <v>2432</v>
      </c>
      <c r="K93" s="566" t="s">
        <v>2433</v>
      </c>
      <c r="L93" s="567">
        <v>28.74</v>
      </c>
      <c r="M93" s="567">
        <v>28.74</v>
      </c>
      <c r="N93" s="566">
        <v>1</v>
      </c>
      <c r="O93" s="630">
        <v>0.5</v>
      </c>
      <c r="P93" s="567"/>
      <c r="Q93" s="582">
        <v>0</v>
      </c>
      <c r="R93" s="566"/>
      <c r="S93" s="582">
        <v>0</v>
      </c>
      <c r="T93" s="630"/>
      <c r="U93" s="612">
        <v>0</v>
      </c>
    </row>
    <row r="94" spans="1:21" ht="14.4" customHeight="1" x14ac:dyDescent="0.3">
      <c r="A94" s="565">
        <v>30</v>
      </c>
      <c r="B94" s="566" t="s">
        <v>438</v>
      </c>
      <c r="C94" s="566">
        <v>89301301</v>
      </c>
      <c r="D94" s="628" t="s">
        <v>3533</v>
      </c>
      <c r="E94" s="629" t="s">
        <v>2272</v>
      </c>
      <c r="F94" s="566" t="s">
        <v>2263</v>
      </c>
      <c r="G94" s="566" t="s">
        <v>2428</v>
      </c>
      <c r="H94" s="566" t="s">
        <v>437</v>
      </c>
      <c r="I94" s="566" t="s">
        <v>2434</v>
      </c>
      <c r="J94" s="566" t="s">
        <v>2432</v>
      </c>
      <c r="K94" s="566" t="s">
        <v>2435</v>
      </c>
      <c r="L94" s="567">
        <v>0</v>
      </c>
      <c r="M94" s="567">
        <v>0</v>
      </c>
      <c r="N94" s="566">
        <v>1</v>
      </c>
      <c r="O94" s="630">
        <v>0.5</v>
      </c>
      <c r="P94" s="567"/>
      <c r="Q94" s="582"/>
      <c r="R94" s="566"/>
      <c r="S94" s="582">
        <v>0</v>
      </c>
      <c r="T94" s="630"/>
      <c r="U94" s="612">
        <v>0</v>
      </c>
    </row>
    <row r="95" spans="1:21" ht="14.4" customHeight="1" x14ac:dyDescent="0.3">
      <c r="A95" s="565">
        <v>30</v>
      </c>
      <c r="B95" s="566" t="s">
        <v>438</v>
      </c>
      <c r="C95" s="566">
        <v>89301301</v>
      </c>
      <c r="D95" s="628" t="s">
        <v>3533</v>
      </c>
      <c r="E95" s="629" t="s">
        <v>2272</v>
      </c>
      <c r="F95" s="566" t="s">
        <v>2263</v>
      </c>
      <c r="G95" s="566" t="s">
        <v>2436</v>
      </c>
      <c r="H95" s="566" t="s">
        <v>437</v>
      </c>
      <c r="I95" s="566" t="s">
        <v>1928</v>
      </c>
      <c r="J95" s="566" t="s">
        <v>554</v>
      </c>
      <c r="K95" s="566" t="s">
        <v>555</v>
      </c>
      <c r="L95" s="567">
        <v>101.15</v>
      </c>
      <c r="M95" s="567">
        <v>404.6</v>
      </c>
      <c r="N95" s="566">
        <v>4</v>
      </c>
      <c r="O95" s="630">
        <v>2</v>
      </c>
      <c r="P95" s="567">
        <v>101.15</v>
      </c>
      <c r="Q95" s="582">
        <v>0.25</v>
      </c>
      <c r="R95" s="566">
        <v>1</v>
      </c>
      <c r="S95" s="582">
        <v>0.25</v>
      </c>
      <c r="T95" s="630">
        <v>0.5</v>
      </c>
      <c r="U95" s="612">
        <v>0.25</v>
      </c>
    </row>
    <row r="96" spans="1:21" ht="14.4" customHeight="1" x14ac:dyDescent="0.3">
      <c r="A96" s="565">
        <v>30</v>
      </c>
      <c r="B96" s="566" t="s">
        <v>438</v>
      </c>
      <c r="C96" s="566">
        <v>89301301</v>
      </c>
      <c r="D96" s="628" t="s">
        <v>3533</v>
      </c>
      <c r="E96" s="629" t="s">
        <v>2272</v>
      </c>
      <c r="F96" s="566" t="s">
        <v>2263</v>
      </c>
      <c r="G96" s="566" t="s">
        <v>2436</v>
      </c>
      <c r="H96" s="566" t="s">
        <v>1360</v>
      </c>
      <c r="I96" s="566" t="s">
        <v>1933</v>
      </c>
      <c r="J96" s="566" t="s">
        <v>1544</v>
      </c>
      <c r="K96" s="566" t="s">
        <v>530</v>
      </c>
      <c r="L96" s="567">
        <v>101.16</v>
      </c>
      <c r="M96" s="567">
        <v>202.32</v>
      </c>
      <c r="N96" s="566">
        <v>2</v>
      </c>
      <c r="O96" s="630">
        <v>1</v>
      </c>
      <c r="P96" s="567"/>
      <c r="Q96" s="582">
        <v>0</v>
      </c>
      <c r="R96" s="566"/>
      <c r="S96" s="582">
        <v>0</v>
      </c>
      <c r="T96" s="630"/>
      <c r="U96" s="612">
        <v>0</v>
      </c>
    </row>
    <row r="97" spans="1:21" ht="14.4" customHeight="1" x14ac:dyDescent="0.3">
      <c r="A97" s="565">
        <v>30</v>
      </c>
      <c r="B97" s="566" t="s">
        <v>438</v>
      </c>
      <c r="C97" s="566">
        <v>89301301</v>
      </c>
      <c r="D97" s="628" t="s">
        <v>3533</v>
      </c>
      <c r="E97" s="629" t="s">
        <v>2272</v>
      </c>
      <c r="F97" s="566" t="s">
        <v>2263</v>
      </c>
      <c r="G97" s="566" t="s">
        <v>2437</v>
      </c>
      <c r="H97" s="566" t="s">
        <v>437</v>
      </c>
      <c r="I97" s="566" t="s">
        <v>1963</v>
      </c>
      <c r="J97" s="566" t="s">
        <v>567</v>
      </c>
      <c r="K97" s="566" t="s">
        <v>541</v>
      </c>
      <c r="L97" s="567">
        <v>214.07</v>
      </c>
      <c r="M97" s="567">
        <v>214.07</v>
      </c>
      <c r="N97" s="566">
        <v>1</v>
      </c>
      <c r="O97" s="630">
        <v>0.5</v>
      </c>
      <c r="P97" s="567"/>
      <c r="Q97" s="582">
        <v>0</v>
      </c>
      <c r="R97" s="566"/>
      <c r="S97" s="582">
        <v>0</v>
      </c>
      <c r="T97" s="630"/>
      <c r="U97" s="612">
        <v>0</v>
      </c>
    </row>
    <row r="98" spans="1:21" ht="14.4" customHeight="1" x14ac:dyDescent="0.3">
      <c r="A98" s="565">
        <v>30</v>
      </c>
      <c r="B98" s="566" t="s">
        <v>438</v>
      </c>
      <c r="C98" s="566">
        <v>89301301</v>
      </c>
      <c r="D98" s="628" t="s">
        <v>3533</v>
      </c>
      <c r="E98" s="629" t="s">
        <v>2272</v>
      </c>
      <c r="F98" s="566" t="s">
        <v>2263</v>
      </c>
      <c r="G98" s="566" t="s">
        <v>2438</v>
      </c>
      <c r="H98" s="566" t="s">
        <v>437</v>
      </c>
      <c r="I98" s="566" t="s">
        <v>1949</v>
      </c>
      <c r="J98" s="566" t="s">
        <v>1950</v>
      </c>
      <c r="K98" s="566" t="s">
        <v>565</v>
      </c>
      <c r="L98" s="567">
        <v>101.68</v>
      </c>
      <c r="M98" s="567">
        <v>305.04000000000002</v>
      </c>
      <c r="N98" s="566">
        <v>3</v>
      </c>
      <c r="O98" s="630">
        <v>1.5</v>
      </c>
      <c r="P98" s="567">
        <v>101.68</v>
      </c>
      <c r="Q98" s="582">
        <v>0.33333333333333331</v>
      </c>
      <c r="R98" s="566">
        <v>1</v>
      </c>
      <c r="S98" s="582">
        <v>0.33333333333333331</v>
      </c>
      <c r="T98" s="630">
        <v>0.5</v>
      </c>
      <c r="U98" s="612">
        <v>0.33333333333333331</v>
      </c>
    </row>
    <row r="99" spans="1:21" ht="14.4" customHeight="1" x14ac:dyDescent="0.3">
      <c r="A99" s="565">
        <v>30</v>
      </c>
      <c r="B99" s="566" t="s">
        <v>438</v>
      </c>
      <c r="C99" s="566">
        <v>89301301</v>
      </c>
      <c r="D99" s="628" t="s">
        <v>3533</v>
      </c>
      <c r="E99" s="629" t="s">
        <v>2272</v>
      </c>
      <c r="F99" s="566" t="s">
        <v>2263</v>
      </c>
      <c r="G99" s="566" t="s">
        <v>2438</v>
      </c>
      <c r="H99" s="566" t="s">
        <v>437</v>
      </c>
      <c r="I99" s="566" t="s">
        <v>1952</v>
      </c>
      <c r="J99" s="566" t="s">
        <v>575</v>
      </c>
      <c r="K99" s="566" t="s">
        <v>565</v>
      </c>
      <c r="L99" s="567">
        <v>203.38</v>
      </c>
      <c r="M99" s="567">
        <v>203.38</v>
      </c>
      <c r="N99" s="566">
        <v>1</v>
      </c>
      <c r="O99" s="630">
        <v>0.5</v>
      </c>
      <c r="P99" s="567"/>
      <c r="Q99" s="582">
        <v>0</v>
      </c>
      <c r="R99" s="566"/>
      <c r="S99" s="582">
        <v>0</v>
      </c>
      <c r="T99" s="630"/>
      <c r="U99" s="612">
        <v>0</v>
      </c>
    </row>
    <row r="100" spans="1:21" ht="14.4" customHeight="1" x14ac:dyDescent="0.3">
      <c r="A100" s="565">
        <v>30</v>
      </c>
      <c r="B100" s="566" t="s">
        <v>438</v>
      </c>
      <c r="C100" s="566">
        <v>89301301</v>
      </c>
      <c r="D100" s="628" t="s">
        <v>3533</v>
      </c>
      <c r="E100" s="629" t="s">
        <v>2272</v>
      </c>
      <c r="F100" s="566" t="s">
        <v>2263</v>
      </c>
      <c r="G100" s="566" t="s">
        <v>2439</v>
      </c>
      <c r="H100" s="566" t="s">
        <v>437</v>
      </c>
      <c r="I100" s="566" t="s">
        <v>2440</v>
      </c>
      <c r="J100" s="566" t="s">
        <v>617</v>
      </c>
      <c r="K100" s="566" t="s">
        <v>2441</v>
      </c>
      <c r="L100" s="567">
        <v>25.42</v>
      </c>
      <c r="M100" s="567">
        <v>25.42</v>
      </c>
      <c r="N100" s="566">
        <v>1</v>
      </c>
      <c r="O100" s="630">
        <v>0.5</v>
      </c>
      <c r="P100" s="567">
        <v>25.42</v>
      </c>
      <c r="Q100" s="582">
        <v>1</v>
      </c>
      <c r="R100" s="566">
        <v>1</v>
      </c>
      <c r="S100" s="582">
        <v>1</v>
      </c>
      <c r="T100" s="630">
        <v>0.5</v>
      </c>
      <c r="U100" s="612">
        <v>1</v>
      </c>
    </row>
    <row r="101" spans="1:21" ht="14.4" customHeight="1" x14ac:dyDescent="0.3">
      <c r="A101" s="565">
        <v>30</v>
      </c>
      <c r="B101" s="566" t="s">
        <v>438</v>
      </c>
      <c r="C101" s="566">
        <v>89301301</v>
      </c>
      <c r="D101" s="628" t="s">
        <v>3533</v>
      </c>
      <c r="E101" s="629" t="s">
        <v>2272</v>
      </c>
      <c r="F101" s="566" t="s">
        <v>2263</v>
      </c>
      <c r="G101" s="566" t="s">
        <v>2442</v>
      </c>
      <c r="H101" s="566" t="s">
        <v>1360</v>
      </c>
      <c r="I101" s="566" t="s">
        <v>2443</v>
      </c>
      <c r="J101" s="566" t="s">
        <v>2444</v>
      </c>
      <c r="K101" s="566" t="s">
        <v>1371</v>
      </c>
      <c r="L101" s="567">
        <v>134.84</v>
      </c>
      <c r="M101" s="567">
        <v>134.84</v>
      </c>
      <c r="N101" s="566">
        <v>1</v>
      </c>
      <c r="O101" s="630">
        <v>0.5</v>
      </c>
      <c r="P101" s="567"/>
      <c r="Q101" s="582">
        <v>0</v>
      </c>
      <c r="R101" s="566"/>
      <c r="S101" s="582">
        <v>0</v>
      </c>
      <c r="T101" s="630"/>
      <c r="U101" s="612">
        <v>0</v>
      </c>
    </row>
    <row r="102" spans="1:21" ht="14.4" customHeight="1" x14ac:dyDescent="0.3">
      <c r="A102" s="565">
        <v>30</v>
      </c>
      <c r="B102" s="566" t="s">
        <v>438</v>
      </c>
      <c r="C102" s="566">
        <v>89301301</v>
      </c>
      <c r="D102" s="628" t="s">
        <v>3533</v>
      </c>
      <c r="E102" s="629" t="s">
        <v>2272</v>
      </c>
      <c r="F102" s="566" t="s">
        <v>2263</v>
      </c>
      <c r="G102" s="566" t="s">
        <v>2442</v>
      </c>
      <c r="H102" s="566" t="s">
        <v>437</v>
      </c>
      <c r="I102" s="566" t="s">
        <v>2445</v>
      </c>
      <c r="J102" s="566" t="s">
        <v>2446</v>
      </c>
      <c r="K102" s="566" t="s">
        <v>1366</v>
      </c>
      <c r="L102" s="567">
        <v>0</v>
      </c>
      <c r="M102" s="567">
        <v>0</v>
      </c>
      <c r="N102" s="566">
        <v>1</v>
      </c>
      <c r="O102" s="630">
        <v>0.5</v>
      </c>
      <c r="P102" s="567">
        <v>0</v>
      </c>
      <c r="Q102" s="582"/>
      <c r="R102" s="566">
        <v>1</v>
      </c>
      <c r="S102" s="582">
        <v>1</v>
      </c>
      <c r="T102" s="630">
        <v>0.5</v>
      </c>
      <c r="U102" s="612">
        <v>1</v>
      </c>
    </row>
    <row r="103" spans="1:21" ht="14.4" customHeight="1" x14ac:dyDescent="0.3">
      <c r="A103" s="565">
        <v>30</v>
      </c>
      <c r="B103" s="566" t="s">
        <v>438</v>
      </c>
      <c r="C103" s="566">
        <v>89301301</v>
      </c>
      <c r="D103" s="628" t="s">
        <v>3533</v>
      </c>
      <c r="E103" s="629" t="s">
        <v>2272</v>
      </c>
      <c r="F103" s="566" t="s">
        <v>2263</v>
      </c>
      <c r="G103" s="566" t="s">
        <v>2442</v>
      </c>
      <c r="H103" s="566" t="s">
        <v>1360</v>
      </c>
      <c r="I103" s="566" t="s">
        <v>2447</v>
      </c>
      <c r="J103" s="566" t="s">
        <v>1363</v>
      </c>
      <c r="K103" s="566" t="s">
        <v>1939</v>
      </c>
      <c r="L103" s="567">
        <v>56.95</v>
      </c>
      <c r="M103" s="567">
        <v>56.95</v>
      </c>
      <c r="N103" s="566">
        <v>1</v>
      </c>
      <c r="O103" s="630">
        <v>0.5</v>
      </c>
      <c r="P103" s="567"/>
      <c r="Q103" s="582">
        <v>0</v>
      </c>
      <c r="R103" s="566"/>
      <c r="S103" s="582">
        <v>0</v>
      </c>
      <c r="T103" s="630"/>
      <c r="U103" s="612">
        <v>0</v>
      </c>
    </row>
    <row r="104" spans="1:21" ht="14.4" customHeight="1" x14ac:dyDescent="0.3">
      <c r="A104" s="565">
        <v>30</v>
      </c>
      <c r="B104" s="566" t="s">
        <v>438</v>
      </c>
      <c r="C104" s="566">
        <v>89301301</v>
      </c>
      <c r="D104" s="628" t="s">
        <v>3533</v>
      </c>
      <c r="E104" s="629" t="s">
        <v>2272</v>
      </c>
      <c r="F104" s="566" t="s">
        <v>2263</v>
      </c>
      <c r="G104" s="566" t="s">
        <v>2442</v>
      </c>
      <c r="H104" s="566" t="s">
        <v>1360</v>
      </c>
      <c r="I104" s="566" t="s">
        <v>1943</v>
      </c>
      <c r="J104" s="566" t="s">
        <v>1944</v>
      </c>
      <c r="K104" s="566" t="s">
        <v>503</v>
      </c>
      <c r="L104" s="567">
        <v>101.16</v>
      </c>
      <c r="M104" s="567">
        <v>101.16</v>
      </c>
      <c r="N104" s="566">
        <v>1</v>
      </c>
      <c r="O104" s="630">
        <v>0.5</v>
      </c>
      <c r="P104" s="567"/>
      <c r="Q104" s="582">
        <v>0</v>
      </c>
      <c r="R104" s="566"/>
      <c r="S104" s="582">
        <v>0</v>
      </c>
      <c r="T104" s="630"/>
      <c r="U104" s="612">
        <v>0</v>
      </c>
    </row>
    <row r="105" spans="1:21" ht="14.4" customHeight="1" x14ac:dyDescent="0.3">
      <c r="A105" s="565">
        <v>30</v>
      </c>
      <c r="B105" s="566" t="s">
        <v>438</v>
      </c>
      <c r="C105" s="566">
        <v>89301301</v>
      </c>
      <c r="D105" s="628" t="s">
        <v>3533</v>
      </c>
      <c r="E105" s="629" t="s">
        <v>2272</v>
      </c>
      <c r="F105" s="566" t="s">
        <v>2263</v>
      </c>
      <c r="G105" s="566" t="s">
        <v>2448</v>
      </c>
      <c r="H105" s="566" t="s">
        <v>437</v>
      </c>
      <c r="I105" s="566" t="s">
        <v>2449</v>
      </c>
      <c r="J105" s="566" t="s">
        <v>1093</v>
      </c>
      <c r="K105" s="566" t="s">
        <v>2193</v>
      </c>
      <c r="L105" s="567">
        <v>130.44</v>
      </c>
      <c r="M105" s="567">
        <v>260.88</v>
      </c>
      <c r="N105" s="566">
        <v>2</v>
      </c>
      <c r="O105" s="630">
        <v>1</v>
      </c>
      <c r="P105" s="567">
        <v>130.44</v>
      </c>
      <c r="Q105" s="582">
        <v>0.5</v>
      </c>
      <c r="R105" s="566">
        <v>1</v>
      </c>
      <c r="S105" s="582">
        <v>0.5</v>
      </c>
      <c r="T105" s="630">
        <v>0.5</v>
      </c>
      <c r="U105" s="612">
        <v>0.5</v>
      </c>
    </row>
    <row r="106" spans="1:21" ht="14.4" customHeight="1" x14ac:dyDescent="0.3">
      <c r="A106" s="565">
        <v>30</v>
      </c>
      <c r="B106" s="566" t="s">
        <v>438</v>
      </c>
      <c r="C106" s="566">
        <v>89301301</v>
      </c>
      <c r="D106" s="628" t="s">
        <v>3533</v>
      </c>
      <c r="E106" s="629" t="s">
        <v>2272</v>
      </c>
      <c r="F106" s="566" t="s">
        <v>2263</v>
      </c>
      <c r="G106" s="566" t="s">
        <v>2450</v>
      </c>
      <c r="H106" s="566" t="s">
        <v>437</v>
      </c>
      <c r="I106" s="566" t="s">
        <v>2451</v>
      </c>
      <c r="J106" s="566" t="s">
        <v>2452</v>
      </c>
      <c r="K106" s="566" t="s">
        <v>1444</v>
      </c>
      <c r="L106" s="567">
        <v>1905.38</v>
      </c>
      <c r="M106" s="567">
        <v>3810.76</v>
      </c>
      <c r="N106" s="566">
        <v>2</v>
      </c>
      <c r="O106" s="630">
        <v>1</v>
      </c>
      <c r="P106" s="567"/>
      <c r="Q106" s="582">
        <v>0</v>
      </c>
      <c r="R106" s="566"/>
      <c r="S106" s="582">
        <v>0</v>
      </c>
      <c r="T106" s="630"/>
      <c r="U106" s="612">
        <v>0</v>
      </c>
    </row>
    <row r="107" spans="1:21" ht="14.4" customHeight="1" x14ac:dyDescent="0.3">
      <c r="A107" s="565">
        <v>30</v>
      </c>
      <c r="B107" s="566" t="s">
        <v>438</v>
      </c>
      <c r="C107" s="566">
        <v>89301301</v>
      </c>
      <c r="D107" s="628" t="s">
        <v>3533</v>
      </c>
      <c r="E107" s="629" t="s">
        <v>2272</v>
      </c>
      <c r="F107" s="566" t="s">
        <v>2263</v>
      </c>
      <c r="G107" s="566" t="s">
        <v>2450</v>
      </c>
      <c r="H107" s="566" t="s">
        <v>437</v>
      </c>
      <c r="I107" s="566" t="s">
        <v>2453</v>
      </c>
      <c r="J107" s="566" t="s">
        <v>2452</v>
      </c>
      <c r="K107" s="566" t="s">
        <v>2454</v>
      </c>
      <c r="L107" s="567">
        <v>6668.83</v>
      </c>
      <c r="M107" s="567">
        <v>6668.83</v>
      </c>
      <c r="N107" s="566">
        <v>1</v>
      </c>
      <c r="O107" s="630">
        <v>0.5</v>
      </c>
      <c r="P107" s="567">
        <v>6668.83</v>
      </c>
      <c r="Q107" s="582">
        <v>1</v>
      </c>
      <c r="R107" s="566">
        <v>1</v>
      </c>
      <c r="S107" s="582">
        <v>1</v>
      </c>
      <c r="T107" s="630">
        <v>0.5</v>
      </c>
      <c r="U107" s="612">
        <v>1</v>
      </c>
    </row>
    <row r="108" spans="1:21" ht="14.4" customHeight="1" x14ac:dyDescent="0.3">
      <c r="A108" s="565">
        <v>30</v>
      </c>
      <c r="B108" s="566" t="s">
        <v>438</v>
      </c>
      <c r="C108" s="566">
        <v>89301301</v>
      </c>
      <c r="D108" s="628" t="s">
        <v>3533</v>
      </c>
      <c r="E108" s="629" t="s">
        <v>2272</v>
      </c>
      <c r="F108" s="566" t="s">
        <v>2263</v>
      </c>
      <c r="G108" s="566" t="s">
        <v>2455</v>
      </c>
      <c r="H108" s="566" t="s">
        <v>1360</v>
      </c>
      <c r="I108" s="566" t="s">
        <v>1996</v>
      </c>
      <c r="J108" s="566" t="s">
        <v>1517</v>
      </c>
      <c r="K108" s="566" t="s">
        <v>512</v>
      </c>
      <c r="L108" s="567">
        <v>262.41000000000003</v>
      </c>
      <c r="M108" s="567">
        <v>524.82000000000005</v>
      </c>
      <c r="N108" s="566">
        <v>2</v>
      </c>
      <c r="O108" s="630">
        <v>1.5</v>
      </c>
      <c r="P108" s="567"/>
      <c r="Q108" s="582">
        <v>0</v>
      </c>
      <c r="R108" s="566"/>
      <c r="S108" s="582">
        <v>0</v>
      </c>
      <c r="T108" s="630"/>
      <c r="U108" s="612">
        <v>0</v>
      </c>
    </row>
    <row r="109" spans="1:21" ht="14.4" customHeight="1" x14ac:dyDescent="0.3">
      <c r="A109" s="565">
        <v>30</v>
      </c>
      <c r="B109" s="566" t="s">
        <v>438</v>
      </c>
      <c r="C109" s="566">
        <v>89301301</v>
      </c>
      <c r="D109" s="628" t="s">
        <v>3533</v>
      </c>
      <c r="E109" s="629" t="s">
        <v>2272</v>
      </c>
      <c r="F109" s="566" t="s">
        <v>2263</v>
      </c>
      <c r="G109" s="566" t="s">
        <v>2456</v>
      </c>
      <c r="H109" s="566" t="s">
        <v>437</v>
      </c>
      <c r="I109" s="566" t="s">
        <v>2457</v>
      </c>
      <c r="J109" s="566" t="s">
        <v>716</v>
      </c>
      <c r="K109" s="566" t="s">
        <v>2458</v>
      </c>
      <c r="L109" s="567">
        <v>0</v>
      </c>
      <c r="M109" s="567">
        <v>0</v>
      </c>
      <c r="N109" s="566">
        <v>1</v>
      </c>
      <c r="O109" s="630">
        <v>0.5</v>
      </c>
      <c r="P109" s="567"/>
      <c r="Q109" s="582"/>
      <c r="R109" s="566"/>
      <c r="S109" s="582">
        <v>0</v>
      </c>
      <c r="T109" s="630"/>
      <c r="U109" s="612">
        <v>0</v>
      </c>
    </row>
    <row r="110" spans="1:21" ht="14.4" customHeight="1" x14ac:dyDescent="0.3">
      <c r="A110" s="565">
        <v>30</v>
      </c>
      <c r="B110" s="566" t="s">
        <v>438</v>
      </c>
      <c r="C110" s="566">
        <v>89301301</v>
      </c>
      <c r="D110" s="628" t="s">
        <v>3533</v>
      </c>
      <c r="E110" s="629" t="s">
        <v>2272</v>
      </c>
      <c r="F110" s="566" t="s">
        <v>2263</v>
      </c>
      <c r="G110" s="566" t="s">
        <v>2459</v>
      </c>
      <c r="H110" s="566" t="s">
        <v>437</v>
      </c>
      <c r="I110" s="566" t="s">
        <v>2460</v>
      </c>
      <c r="J110" s="566" t="s">
        <v>1191</v>
      </c>
      <c r="K110" s="566" t="s">
        <v>2461</v>
      </c>
      <c r="L110" s="567">
        <v>112.13</v>
      </c>
      <c r="M110" s="567">
        <v>112.13</v>
      </c>
      <c r="N110" s="566">
        <v>1</v>
      </c>
      <c r="O110" s="630">
        <v>0.5</v>
      </c>
      <c r="P110" s="567"/>
      <c r="Q110" s="582">
        <v>0</v>
      </c>
      <c r="R110" s="566"/>
      <c r="S110" s="582">
        <v>0</v>
      </c>
      <c r="T110" s="630"/>
      <c r="U110" s="612">
        <v>0</v>
      </c>
    </row>
    <row r="111" spans="1:21" ht="14.4" customHeight="1" x14ac:dyDescent="0.3">
      <c r="A111" s="565">
        <v>30</v>
      </c>
      <c r="B111" s="566" t="s">
        <v>438</v>
      </c>
      <c r="C111" s="566">
        <v>89301301</v>
      </c>
      <c r="D111" s="628" t="s">
        <v>3533</v>
      </c>
      <c r="E111" s="629" t="s">
        <v>2272</v>
      </c>
      <c r="F111" s="566" t="s">
        <v>2263</v>
      </c>
      <c r="G111" s="566" t="s">
        <v>2462</v>
      </c>
      <c r="H111" s="566" t="s">
        <v>437</v>
      </c>
      <c r="I111" s="566" t="s">
        <v>2463</v>
      </c>
      <c r="J111" s="566" t="s">
        <v>735</v>
      </c>
      <c r="K111" s="566" t="s">
        <v>2464</v>
      </c>
      <c r="L111" s="567">
        <v>0</v>
      </c>
      <c r="M111" s="567">
        <v>0</v>
      </c>
      <c r="N111" s="566">
        <v>1</v>
      </c>
      <c r="O111" s="630">
        <v>0.5</v>
      </c>
      <c r="P111" s="567">
        <v>0</v>
      </c>
      <c r="Q111" s="582"/>
      <c r="R111" s="566">
        <v>1</v>
      </c>
      <c r="S111" s="582">
        <v>1</v>
      </c>
      <c r="T111" s="630">
        <v>0.5</v>
      </c>
      <c r="U111" s="612">
        <v>1</v>
      </c>
    </row>
    <row r="112" spans="1:21" ht="14.4" customHeight="1" x14ac:dyDescent="0.3">
      <c r="A112" s="565">
        <v>30</v>
      </c>
      <c r="B112" s="566" t="s">
        <v>438</v>
      </c>
      <c r="C112" s="566">
        <v>89301301</v>
      </c>
      <c r="D112" s="628" t="s">
        <v>3533</v>
      </c>
      <c r="E112" s="629" t="s">
        <v>2272</v>
      </c>
      <c r="F112" s="566" t="s">
        <v>2263</v>
      </c>
      <c r="G112" s="566" t="s">
        <v>2465</v>
      </c>
      <c r="H112" s="566" t="s">
        <v>1360</v>
      </c>
      <c r="I112" s="566" t="s">
        <v>2466</v>
      </c>
      <c r="J112" s="566" t="s">
        <v>2467</v>
      </c>
      <c r="K112" s="566" t="s">
        <v>512</v>
      </c>
      <c r="L112" s="567">
        <v>134.22999999999999</v>
      </c>
      <c r="M112" s="567">
        <v>134.22999999999999</v>
      </c>
      <c r="N112" s="566">
        <v>1</v>
      </c>
      <c r="O112" s="630">
        <v>0.5</v>
      </c>
      <c r="P112" s="567"/>
      <c r="Q112" s="582">
        <v>0</v>
      </c>
      <c r="R112" s="566"/>
      <c r="S112" s="582">
        <v>0</v>
      </c>
      <c r="T112" s="630"/>
      <c r="U112" s="612">
        <v>0</v>
      </c>
    </row>
    <row r="113" spans="1:21" ht="14.4" customHeight="1" x14ac:dyDescent="0.3">
      <c r="A113" s="565">
        <v>30</v>
      </c>
      <c r="B113" s="566" t="s">
        <v>438</v>
      </c>
      <c r="C113" s="566">
        <v>89301301</v>
      </c>
      <c r="D113" s="628" t="s">
        <v>3533</v>
      </c>
      <c r="E113" s="629" t="s">
        <v>2272</v>
      </c>
      <c r="F113" s="566" t="s">
        <v>2263</v>
      </c>
      <c r="G113" s="566" t="s">
        <v>2468</v>
      </c>
      <c r="H113" s="566" t="s">
        <v>437</v>
      </c>
      <c r="I113" s="566" t="s">
        <v>2469</v>
      </c>
      <c r="J113" s="566" t="s">
        <v>702</v>
      </c>
      <c r="K113" s="566" t="s">
        <v>2470</v>
      </c>
      <c r="L113" s="567">
        <v>219.94</v>
      </c>
      <c r="M113" s="567">
        <v>219.94</v>
      </c>
      <c r="N113" s="566">
        <v>1</v>
      </c>
      <c r="O113" s="630">
        <v>1</v>
      </c>
      <c r="P113" s="567"/>
      <c r="Q113" s="582">
        <v>0</v>
      </c>
      <c r="R113" s="566"/>
      <c r="S113" s="582">
        <v>0</v>
      </c>
      <c r="T113" s="630"/>
      <c r="U113" s="612">
        <v>0</v>
      </c>
    </row>
    <row r="114" spans="1:21" ht="14.4" customHeight="1" x14ac:dyDescent="0.3">
      <c r="A114" s="565">
        <v>30</v>
      </c>
      <c r="B114" s="566" t="s">
        <v>438</v>
      </c>
      <c r="C114" s="566">
        <v>89301301</v>
      </c>
      <c r="D114" s="628" t="s">
        <v>3533</v>
      </c>
      <c r="E114" s="629" t="s">
        <v>2272</v>
      </c>
      <c r="F114" s="566" t="s">
        <v>2263</v>
      </c>
      <c r="G114" s="566" t="s">
        <v>2468</v>
      </c>
      <c r="H114" s="566" t="s">
        <v>437</v>
      </c>
      <c r="I114" s="566" t="s">
        <v>2471</v>
      </c>
      <c r="J114" s="566" t="s">
        <v>702</v>
      </c>
      <c r="K114" s="566" t="s">
        <v>2472</v>
      </c>
      <c r="L114" s="567">
        <v>43.99</v>
      </c>
      <c r="M114" s="567">
        <v>87.98</v>
      </c>
      <c r="N114" s="566">
        <v>2</v>
      </c>
      <c r="O114" s="630">
        <v>1</v>
      </c>
      <c r="P114" s="567">
        <v>87.98</v>
      </c>
      <c r="Q114" s="582">
        <v>1</v>
      </c>
      <c r="R114" s="566">
        <v>2</v>
      </c>
      <c r="S114" s="582">
        <v>1</v>
      </c>
      <c r="T114" s="630">
        <v>1</v>
      </c>
      <c r="U114" s="612">
        <v>1</v>
      </c>
    </row>
    <row r="115" spans="1:21" ht="14.4" customHeight="1" x14ac:dyDescent="0.3">
      <c r="A115" s="565">
        <v>30</v>
      </c>
      <c r="B115" s="566" t="s">
        <v>438</v>
      </c>
      <c r="C115" s="566">
        <v>89301301</v>
      </c>
      <c r="D115" s="628" t="s">
        <v>3533</v>
      </c>
      <c r="E115" s="629" t="s">
        <v>2272</v>
      </c>
      <c r="F115" s="566" t="s">
        <v>2263</v>
      </c>
      <c r="G115" s="566" t="s">
        <v>2473</v>
      </c>
      <c r="H115" s="566" t="s">
        <v>437</v>
      </c>
      <c r="I115" s="566" t="s">
        <v>2474</v>
      </c>
      <c r="J115" s="566" t="s">
        <v>1306</v>
      </c>
      <c r="K115" s="566" t="s">
        <v>850</v>
      </c>
      <c r="L115" s="567">
        <v>199.71</v>
      </c>
      <c r="M115" s="567">
        <v>199.71</v>
      </c>
      <c r="N115" s="566">
        <v>1</v>
      </c>
      <c r="O115" s="630">
        <v>0.5</v>
      </c>
      <c r="P115" s="567"/>
      <c r="Q115" s="582">
        <v>0</v>
      </c>
      <c r="R115" s="566"/>
      <c r="S115" s="582">
        <v>0</v>
      </c>
      <c r="T115" s="630"/>
      <c r="U115" s="612">
        <v>0</v>
      </c>
    </row>
    <row r="116" spans="1:21" ht="14.4" customHeight="1" x14ac:dyDescent="0.3">
      <c r="A116" s="565">
        <v>30</v>
      </c>
      <c r="B116" s="566" t="s">
        <v>438</v>
      </c>
      <c r="C116" s="566">
        <v>89301301</v>
      </c>
      <c r="D116" s="628" t="s">
        <v>3533</v>
      </c>
      <c r="E116" s="629" t="s">
        <v>2272</v>
      </c>
      <c r="F116" s="566" t="s">
        <v>2263</v>
      </c>
      <c r="G116" s="566" t="s">
        <v>2475</v>
      </c>
      <c r="H116" s="566" t="s">
        <v>437</v>
      </c>
      <c r="I116" s="566" t="s">
        <v>2476</v>
      </c>
      <c r="J116" s="566" t="s">
        <v>903</v>
      </c>
      <c r="K116" s="566" t="s">
        <v>1608</v>
      </c>
      <c r="L116" s="567">
        <v>83.03</v>
      </c>
      <c r="M116" s="567">
        <v>166.06</v>
      </c>
      <c r="N116" s="566">
        <v>2</v>
      </c>
      <c r="O116" s="630">
        <v>0.5</v>
      </c>
      <c r="P116" s="567"/>
      <c r="Q116" s="582">
        <v>0</v>
      </c>
      <c r="R116" s="566"/>
      <c r="S116" s="582">
        <v>0</v>
      </c>
      <c r="T116" s="630"/>
      <c r="U116" s="612">
        <v>0</v>
      </c>
    </row>
    <row r="117" spans="1:21" ht="14.4" customHeight="1" x14ac:dyDescent="0.3">
      <c r="A117" s="565">
        <v>30</v>
      </c>
      <c r="B117" s="566" t="s">
        <v>438</v>
      </c>
      <c r="C117" s="566">
        <v>89301301</v>
      </c>
      <c r="D117" s="628" t="s">
        <v>3533</v>
      </c>
      <c r="E117" s="629" t="s">
        <v>2272</v>
      </c>
      <c r="F117" s="566" t="s">
        <v>2263</v>
      </c>
      <c r="G117" s="566" t="s">
        <v>2475</v>
      </c>
      <c r="H117" s="566" t="s">
        <v>437</v>
      </c>
      <c r="I117" s="566" t="s">
        <v>2477</v>
      </c>
      <c r="J117" s="566" t="s">
        <v>905</v>
      </c>
      <c r="K117" s="566" t="s">
        <v>2478</v>
      </c>
      <c r="L117" s="567">
        <v>110.66</v>
      </c>
      <c r="M117" s="567">
        <v>110.66</v>
      </c>
      <c r="N117" s="566">
        <v>1</v>
      </c>
      <c r="O117" s="630">
        <v>0.5</v>
      </c>
      <c r="P117" s="567"/>
      <c r="Q117" s="582">
        <v>0</v>
      </c>
      <c r="R117" s="566"/>
      <c r="S117" s="582">
        <v>0</v>
      </c>
      <c r="T117" s="630"/>
      <c r="U117" s="612">
        <v>0</v>
      </c>
    </row>
    <row r="118" spans="1:21" ht="14.4" customHeight="1" x14ac:dyDescent="0.3">
      <c r="A118" s="565">
        <v>30</v>
      </c>
      <c r="B118" s="566" t="s">
        <v>438</v>
      </c>
      <c r="C118" s="566">
        <v>89301301</v>
      </c>
      <c r="D118" s="628" t="s">
        <v>3533</v>
      </c>
      <c r="E118" s="629" t="s">
        <v>2272</v>
      </c>
      <c r="F118" s="566" t="s">
        <v>2263</v>
      </c>
      <c r="G118" s="566" t="s">
        <v>2475</v>
      </c>
      <c r="H118" s="566" t="s">
        <v>437</v>
      </c>
      <c r="I118" s="566" t="s">
        <v>2479</v>
      </c>
      <c r="J118" s="566" t="s">
        <v>2480</v>
      </c>
      <c r="K118" s="566" t="s">
        <v>2481</v>
      </c>
      <c r="L118" s="567">
        <v>121.4</v>
      </c>
      <c r="M118" s="567">
        <v>121.4</v>
      </c>
      <c r="N118" s="566">
        <v>1</v>
      </c>
      <c r="O118" s="630">
        <v>0.5</v>
      </c>
      <c r="P118" s="567"/>
      <c r="Q118" s="582">
        <v>0</v>
      </c>
      <c r="R118" s="566"/>
      <c r="S118" s="582">
        <v>0</v>
      </c>
      <c r="T118" s="630"/>
      <c r="U118" s="612">
        <v>0</v>
      </c>
    </row>
    <row r="119" spans="1:21" ht="14.4" customHeight="1" x14ac:dyDescent="0.3">
      <c r="A119" s="565">
        <v>30</v>
      </c>
      <c r="B119" s="566" t="s">
        <v>438</v>
      </c>
      <c r="C119" s="566">
        <v>89301301</v>
      </c>
      <c r="D119" s="628" t="s">
        <v>3533</v>
      </c>
      <c r="E119" s="629" t="s">
        <v>2272</v>
      </c>
      <c r="F119" s="566" t="s">
        <v>2263</v>
      </c>
      <c r="G119" s="566" t="s">
        <v>2482</v>
      </c>
      <c r="H119" s="566" t="s">
        <v>437</v>
      </c>
      <c r="I119" s="566" t="s">
        <v>2483</v>
      </c>
      <c r="J119" s="566" t="s">
        <v>938</v>
      </c>
      <c r="K119" s="566" t="s">
        <v>574</v>
      </c>
      <c r="L119" s="567">
        <v>98.31</v>
      </c>
      <c r="M119" s="567">
        <v>196.62</v>
      </c>
      <c r="N119" s="566">
        <v>2</v>
      </c>
      <c r="O119" s="630">
        <v>1</v>
      </c>
      <c r="P119" s="567"/>
      <c r="Q119" s="582">
        <v>0</v>
      </c>
      <c r="R119" s="566"/>
      <c r="S119" s="582">
        <v>0</v>
      </c>
      <c r="T119" s="630"/>
      <c r="U119" s="612">
        <v>0</v>
      </c>
    </row>
    <row r="120" spans="1:21" ht="14.4" customHeight="1" x14ac:dyDescent="0.3">
      <c r="A120" s="565">
        <v>30</v>
      </c>
      <c r="B120" s="566" t="s">
        <v>438</v>
      </c>
      <c r="C120" s="566">
        <v>89301301</v>
      </c>
      <c r="D120" s="628" t="s">
        <v>3533</v>
      </c>
      <c r="E120" s="629" t="s">
        <v>2272</v>
      </c>
      <c r="F120" s="566" t="s">
        <v>2263</v>
      </c>
      <c r="G120" s="566" t="s">
        <v>2484</v>
      </c>
      <c r="H120" s="566" t="s">
        <v>437</v>
      </c>
      <c r="I120" s="566" t="s">
        <v>2485</v>
      </c>
      <c r="J120" s="566" t="s">
        <v>896</v>
      </c>
      <c r="K120" s="566" t="s">
        <v>565</v>
      </c>
      <c r="L120" s="567">
        <v>60.97</v>
      </c>
      <c r="M120" s="567">
        <v>60.97</v>
      </c>
      <c r="N120" s="566">
        <v>1</v>
      </c>
      <c r="O120" s="630">
        <v>0.5</v>
      </c>
      <c r="P120" s="567"/>
      <c r="Q120" s="582">
        <v>0</v>
      </c>
      <c r="R120" s="566"/>
      <c r="S120" s="582">
        <v>0</v>
      </c>
      <c r="T120" s="630"/>
      <c r="U120" s="612">
        <v>0</v>
      </c>
    </row>
    <row r="121" spans="1:21" ht="14.4" customHeight="1" x14ac:dyDescent="0.3">
      <c r="A121" s="565">
        <v>30</v>
      </c>
      <c r="B121" s="566" t="s">
        <v>438</v>
      </c>
      <c r="C121" s="566">
        <v>89301301</v>
      </c>
      <c r="D121" s="628" t="s">
        <v>3533</v>
      </c>
      <c r="E121" s="629" t="s">
        <v>2272</v>
      </c>
      <c r="F121" s="566" t="s">
        <v>2263</v>
      </c>
      <c r="G121" s="566" t="s">
        <v>2486</v>
      </c>
      <c r="H121" s="566" t="s">
        <v>437</v>
      </c>
      <c r="I121" s="566" t="s">
        <v>2487</v>
      </c>
      <c r="J121" s="566" t="s">
        <v>892</v>
      </c>
      <c r="K121" s="566" t="s">
        <v>893</v>
      </c>
      <c r="L121" s="567">
        <v>226.23</v>
      </c>
      <c r="M121" s="567">
        <v>1131.1499999999999</v>
      </c>
      <c r="N121" s="566">
        <v>5</v>
      </c>
      <c r="O121" s="630">
        <v>2.5</v>
      </c>
      <c r="P121" s="567">
        <v>226.23</v>
      </c>
      <c r="Q121" s="582">
        <v>0.2</v>
      </c>
      <c r="R121" s="566">
        <v>1</v>
      </c>
      <c r="S121" s="582">
        <v>0.2</v>
      </c>
      <c r="T121" s="630">
        <v>0.5</v>
      </c>
      <c r="U121" s="612">
        <v>0.2</v>
      </c>
    </row>
    <row r="122" spans="1:21" ht="14.4" customHeight="1" x14ac:dyDescent="0.3">
      <c r="A122" s="565">
        <v>30</v>
      </c>
      <c r="B122" s="566" t="s">
        <v>438</v>
      </c>
      <c r="C122" s="566">
        <v>89301301</v>
      </c>
      <c r="D122" s="628" t="s">
        <v>3533</v>
      </c>
      <c r="E122" s="629" t="s">
        <v>2272</v>
      </c>
      <c r="F122" s="566" t="s">
        <v>2263</v>
      </c>
      <c r="G122" s="566" t="s">
        <v>2488</v>
      </c>
      <c r="H122" s="566" t="s">
        <v>437</v>
      </c>
      <c r="I122" s="566" t="s">
        <v>2489</v>
      </c>
      <c r="J122" s="566" t="s">
        <v>1082</v>
      </c>
      <c r="K122" s="566" t="s">
        <v>1083</v>
      </c>
      <c r="L122" s="567">
        <v>108.71</v>
      </c>
      <c r="M122" s="567">
        <v>108.71</v>
      </c>
      <c r="N122" s="566">
        <v>1</v>
      </c>
      <c r="O122" s="630">
        <v>0.5</v>
      </c>
      <c r="P122" s="567"/>
      <c r="Q122" s="582">
        <v>0</v>
      </c>
      <c r="R122" s="566"/>
      <c r="S122" s="582">
        <v>0</v>
      </c>
      <c r="T122" s="630"/>
      <c r="U122" s="612">
        <v>0</v>
      </c>
    </row>
    <row r="123" spans="1:21" ht="14.4" customHeight="1" x14ac:dyDescent="0.3">
      <c r="A123" s="565">
        <v>30</v>
      </c>
      <c r="B123" s="566" t="s">
        <v>438</v>
      </c>
      <c r="C123" s="566">
        <v>89301301</v>
      </c>
      <c r="D123" s="628" t="s">
        <v>3533</v>
      </c>
      <c r="E123" s="629" t="s">
        <v>2272</v>
      </c>
      <c r="F123" s="566" t="s">
        <v>2263</v>
      </c>
      <c r="G123" s="566" t="s">
        <v>2490</v>
      </c>
      <c r="H123" s="566" t="s">
        <v>437</v>
      </c>
      <c r="I123" s="566" t="s">
        <v>2491</v>
      </c>
      <c r="J123" s="566" t="s">
        <v>1040</v>
      </c>
      <c r="K123" s="566" t="s">
        <v>576</v>
      </c>
      <c r="L123" s="567">
        <v>286.63</v>
      </c>
      <c r="M123" s="567">
        <v>286.63</v>
      </c>
      <c r="N123" s="566">
        <v>1</v>
      </c>
      <c r="O123" s="630">
        <v>0.5</v>
      </c>
      <c r="P123" s="567"/>
      <c r="Q123" s="582">
        <v>0</v>
      </c>
      <c r="R123" s="566"/>
      <c r="S123" s="582">
        <v>0</v>
      </c>
      <c r="T123" s="630"/>
      <c r="U123" s="612">
        <v>0</v>
      </c>
    </row>
    <row r="124" spans="1:21" ht="14.4" customHeight="1" x14ac:dyDescent="0.3">
      <c r="A124" s="565">
        <v>30</v>
      </c>
      <c r="B124" s="566" t="s">
        <v>438</v>
      </c>
      <c r="C124" s="566">
        <v>89301301</v>
      </c>
      <c r="D124" s="628" t="s">
        <v>3533</v>
      </c>
      <c r="E124" s="629" t="s">
        <v>2272</v>
      </c>
      <c r="F124" s="566" t="s">
        <v>2263</v>
      </c>
      <c r="G124" s="566" t="s">
        <v>2490</v>
      </c>
      <c r="H124" s="566" t="s">
        <v>437</v>
      </c>
      <c r="I124" s="566" t="s">
        <v>2492</v>
      </c>
      <c r="J124" s="566" t="s">
        <v>1310</v>
      </c>
      <c r="K124" s="566" t="s">
        <v>565</v>
      </c>
      <c r="L124" s="567">
        <v>0</v>
      </c>
      <c r="M124" s="567">
        <v>0</v>
      </c>
      <c r="N124" s="566">
        <v>1</v>
      </c>
      <c r="O124" s="630">
        <v>0.5</v>
      </c>
      <c r="P124" s="567"/>
      <c r="Q124" s="582"/>
      <c r="R124" s="566"/>
      <c r="S124" s="582">
        <v>0</v>
      </c>
      <c r="T124" s="630"/>
      <c r="U124" s="612">
        <v>0</v>
      </c>
    </row>
    <row r="125" spans="1:21" ht="14.4" customHeight="1" x14ac:dyDescent="0.3">
      <c r="A125" s="565">
        <v>30</v>
      </c>
      <c r="B125" s="566" t="s">
        <v>438</v>
      </c>
      <c r="C125" s="566">
        <v>89301301</v>
      </c>
      <c r="D125" s="628" t="s">
        <v>3533</v>
      </c>
      <c r="E125" s="629" t="s">
        <v>2272</v>
      </c>
      <c r="F125" s="566" t="s">
        <v>2263</v>
      </c>
      <c r="G125" s="566" t="s">
        <v>2493</v>
      </c>
      <c r="H125" s="566" t="s">
        <v>1360</v>
      </c>
      <c r="I125" s="566" t="s">
        <v>2494</v>
      </c>
      <c r="J125" s="566" t="s">
        <v>1367</v>
      </c>
      <c r="K125" s="566" t="s">
        <v>2495</v>
      </c>
      <c r="L125" s="567">
        <v>0</v>
      </c>
      <c r="M125" s="567">
        <v>0</v>
      </c>
      <c r="N125" s="566">
        <v>1</v>
      </c>
      <c r="O125" s="630">
        <v>0.5</v>
      </c>
      <c r="P125" s="567"/>
      <c r="Q125" s="582"/>
      <c r="R125" s="566"/>
      <c r="S125" s="582">
        <v>0</v>
      </c>
      <c r="T125" s="630"/>
      <c r="U125" s="612">
        <v>0</v>
      </c>
    </row>
    <row r="126" spans="1:21" ht="14.4" customHeight="1" x14ac:dyDescent="0.3">
      <c r="A126" s="565">
        <v>30</v>
      </c>
      <c r="B126" s="566" t="s">
        <v>438</v>
      </c>
      <c r="C126" s="566">
        <v>89301301</v>
      </c>
      <c r="D126" s="628" t="s">
        <v>3533</v>
      </c>
      <c r="E126" s="629" t="s">
        <v>2272</v>
      </c>
      <c r="F126" s="566" t="s">
        <v>2263</v>
      </c>
      <c r="G126" s="566" t="s">
        <v>2496</v>
      </c>
      <c r="H126" s="566" t="s">
        <v>1360</v>
      </c>
      <c r="I126" s="566" t="s">
        <v>1836</v>
      </c>
      <c r="J126" s="566" t="s">
        <v>1837</v>
      </c>
      <c r="K126" s="566" t="s">
        <v>1838</v>
      </c>
      <c r="L126" s="567">
        <v>156.25</v>
      </c>
      <c r="M126" s="567">
        <v>781.25</v>
      </c>
      <c r="N126" s="566">
        <v>5</v>
      </c>
      <c r="O126" s="630">
        <v>3.5</v>
      </c>
      <c r="P126" s="567">
        <v>156.25</v>
      </c>
      <c r="Q126" s="582">
        <v>0.2</v>
      </c>
      <c r="R126" s="566">
        <v>1</v>
      </c>
      <c r="S126" s="582">
        <v>0.2</v>
      </c>
      <c r="T126" s="630">
        <v>1</v>
      </c>
      <c r="U126" s="612">
        <v>0.2857142857142857</v>
      </c>
    </row>
    <row r="127" spans="1:21" ht="14.4" customHeight="1" x14ac:dyDescent="0.3">
      <c r="A127" s="565">
        <v>30</v>
      </c>
      <c r="B127" s="566" t="s">
        <v>438</v>
      </c>
      <c r="C127" s="566">
        <v>89301301</v>
      </c>
      <c r="D127" s="628" t="s">
        <v>3533</v>
      </c>
      <c r="E127" s="629" t="s">
        <v>2272</v>
      </c>
      <c r="F127" s="566" t="s">
        <v>2264</v>
      </c>
      <c r="G127" s="566" t="s">
        <v>2360</v>
      </c>
      <c r="H127" s="566" t="s">
        <v>437</v>
      </c>
      <c r="I127" s="566" t="s">
        <v>2497</v>
      </c>
      <c r="J127" s="566" t="s">
        <v>2362</v>
      </c>
      <c r="K127" s="566"/>
      <c r="L127" s="567">
        <v>0</v>
      </c>
      <c r="M127" s="567">
        <v>0</v>
      </c>
      <c r="N127" s="566">
        <v>1</v>
      </c>
      <c r="O127" s="630">
        <v>1</v>
      </c>
      <c r="P127" s="567">
        <v>0</v>
      </c>
      <c r="Q127" s="582"/>
      <c r="R127" s="566">
        <v>1</v>
      </c>
      <c r="S127" s="582">
        <v>1</v>
      </c>
      <c r="T127" s="630">
        <v>1</v>
      </c>
      <c r="U127" s="612">
        <v>1</v>
      </c>
    </row>
    <row r="128" spans="1:21" ht="14.4" customHeight="1" x14ac:dyDescent="0.3">
      <c r="A128" s="565">
        <v>30</v>
      </c>
      <c r="B128" s="566" t="s">
        <v>438</v>
      </c>
      <c r="C128" s="566">
        <v>89301301</v>
      </c>
      <c r="D128" s="628" t="s">
        <v>3533</v>
      </c>
      <c r="E128" s="629" t="s">
        <v>2272</v>
      </c>
      <c r="F128" s="566" t="s">
        <v>2264</v>
      </c>
      <c r="G128" s="566" t="s">
        <v>2360</v>
      </c>
      <c r="H128" s="566" t="s">
        <v>437</v>
      </c>
      <c r="I128" s="566" t="s">
        <v>2498</v>
      </c>
      <c r="J128" s="566" t="s">
        <v>2362</v>
      </c>
      <c r="K128" s="566"/>
      <c r="L128" s="567">
        <v>0</v>
      </c>
      <c r="M128" s="567">
        <v>0</v>
      </c>
      <c r="N128" s="566">
        <v>1</v>
      </c>
      <c r="O128" s="630">
        <v>1</v>
      </c>
      <c r="P128" s="567"/>
      <c r="Q128" s="582"/>
      <c r="R128" s="566"/>
      <c r="S128" s="582">
        <v>0</v>
      </c>
      <c r="T128" s="630"/>
      <c r="U128" s="612">
        <v>0</v>
      </c>
    </row>
    <row r="129" spans="1:21" ht="14.4" customHeight="1" x14ac:dyDescent="0.3">
      <c r="A129" s="565">
        <v>30</v>
      </c>
      <c r="B129" s="566" t="s">
        <v>438</v>
      </c>
      <c r="C129" s="566">
        <v>89301301</v>
      </c>
      <c r="D129" s="628" t="s">
        <v>3533</v>
      </c>
      <c r="E129" s="629" t="s">
        <v>2272</v>
      </c>
      <c r="F129" s="566" t="s">
        <v>2265</v>
      </c>
      <c r="G129" s="566" t="s">
        <v>2499</v>
      </c>
      <c r="H129" s="566" t="s">
        <v>437</v>
      </c>
      <c r="I129" s="566" t="s">
        <v>2500</v>
      </c>
      <c r="J129" s="566" t="s">
        <v>2501</v>
      </c>
      <c r="K129" s="566" t="s">
        <v>2502</v>
      </c>
      <c r="L129" s="567">
        <v>410</v>
      </c>
      <c r="M129" s="567">
        <v>820</v>
      </c>
      <c r="N129" s="566">
        <v>2</v>
      </c>
      <c r="O129" s="630">
        <v>2</v>
      </c>
      <c r="P129" s="567">
        <v>410</v>
      </c>
      <c r="Q129" s="582">
        <v>0.5</v>
      </c>
      <c r="R129" s="566">
        <v>1</v>
      </c>
      <c r="S129" s="582">
        <v>0.5</v>
      </c>
      <c r="T129" s="630">
        <v>1</v>
      </c>
      <c r="U129" s="612">
        <v>0.5</v>
      </c>
    </row>
    <row r="130" spans="1:21" ht="14.4" customHeight="1" x14ac:dyDescent="0.3">
      <c r="A130" s="565">
        <v>30</v>
      </c>
      <c r="B130" s="566" t="s">
        <v>438</v>
      </c>
      <c r="C130" s="566">
        <v>89301301</v>
      </c>
      <c r="D130" s="628" t="s">
        <v>3533</v>
      </c>
      <c r="E130" s="629" t="s">
        <v>2272</v>
      </c>
      <c r="F130" s="566" t="s">
        <v>2265</v>
      </c>
      <c r="G130" s="566" t="s">
        <v>2499</v>
      </c>
      <c r="H130" s="566" t="s">
        <v>437</v>
      </c>
      <c r="I130" s="566" t="s">
        <v>2503</v>
      </c>
      <c r="J130" s="566" t="s">
        <v>2504</v>
      </c>
      <c r="K130" s="566" t="s">
        <v>2505</v>
      </c>
      <c r="L130" s="567">
        <v>566</v>
      </c>
      <c r="M130" s="567">
        <v>566</v>
      </c>
      <c r="N130" s="566">
        <v>1</v>
      </c>
      <c r="O130" s="630">
        <v>1</v>
      </c>
      <c r="P130" s="567">
        <v>566</v>
      </c>
      <c r="Q130" s="582">
        <v>1</v>
      </c>
      <c r="R130" s="566">
        <v>1</v>
      </c>
      <c r="S130" s="582">
        <v>1</v>
      </c>
      <c r="T130" s="630">
        <v>1</v>
      </c>
      <c r="U130" s="612">
        <v>1</v>
      </c>
    </row>
    <row r="131" spans="1:21" ht="14.4" customHeight="1" x14ac:dyDescent="0.3">
      <c r="A131" s="565">
        <v>30</v>
      </c>
      <c r="B131" s="566" t="s">
        <v>438</v>
      </c>
      <c r="C131" s="566">
        <v>89301301</v>
      </c>
      <c r="D131" s="628" t="s">
        <v>3533</v>
      </c>
      <c r="E131" s="629" t="s">
        <v>2273</v>
      </c>
      <c r="F131" s="566" t="s">
        <v>2263</v>
      </c>
      <c r="G131" s="566" t="s">
        <v>2281</v>
      </c>
      <c r="H131" s="566" t="s">
        <v>1360</v>
      </c>
      <c r="I131" s="566" t="s">
        <v>2117</v>
      </c>
      <c r="J131" s="566" t="s">
        <v>1506</v>
      </c>
      <c r="K131" s="566" t="s">
        <v>1507</v>
      </c>
      <c r="L131" s="567">
        <v>89.6</v>
      </c>
      <c r="M131" s="567">
        <v>89.6</v>
      </c>
      <c r="N131" s="566">
        <v>1</v>
      </c>
      <c r="O131" s="630">
        <v>0.5</v>
      </c>
      <c r="P131" s="567"/>
      <c r="Q131" s="582">
        <v>0</v>
      </c>
      <c r="R131" s="566"/>
      <c r="S131" s="582">
        <v>0</v>
      </c>
      <c r="T131" s="630"/>
      <c r="U131" s="612">
        <v>0</v>
      </c>
    </row>
    <row r="132" spans="1:21" ht="14.4" customHeight="1" x14ac:dyDescent="0.3">
      <c r="A132" s="565">
        <v>30</v>
      </c>
      <c r="B132" s="566" t="s">
        <v>438</v>
      </c>
      <c r="C132" s="566">
        <v>89301301</v>
      </c>
      <c r="D132" s="628" t="s">
        <v>3533</v>
      </c>
      <c r="E132" s="629" t="s">
        <v>2273</v>
      </c>
      <c r="F132" s="566" t="s">
        <v>2263</v>
      </c>
      <c r="G132" s="566" t="s">
        <v>2281</v>
      </c>
      <c r="H132" s="566" t="s">
        <v>1360</v>
      </c>
      <c r="I132" s="566" t="s">
        <v>2117</v>
      </c>
      <c r="J132" s="566" t="s">
        <v>1506</v>
      </c>
      <c r="K132" s="566" t="s">
        <v>1507</v>
      </c>
      <c r="L132" s="567">
        <v>95.25</v>
      </c>
      <c r="M132" s="567">
        <v>95.25</v>
      </c>
      <c r="N132" s="566">
        <v>1</v>
      </c>
      <c r="O132" s="630">
        <v>0.5</v>
      </c>
      <c r="P132" s="567"/>
      <c r="Q132" s="582">
        <v>0</v>
      </c>
      <c r="R132" s="566"/>
      <c r="S132" s="582">
        <v>0</v>
      </c>
      <c r="T132" s="630"/>
      <c r="U132" s="612">
        <v>0</v>
      </c>
    </row>
    <row r="133" spans="1:21" ht="14.4" customHeight="1" x14ac:dyDescent="0.3">
      <c r="A133" s="565">
        <v>30</v>
      </c>
      <c r="B133" s="566" t="s">
        <v>438</v>
      </c>
      <c r="C133" s="566">
        <v>89301301</v>
      </c>
      <c r="D133" s="628" t="s">
        <v>3533</v>
      </c>
      <c r="E133" s="629" t="s">
        <v>2273</v>
      </c>
      <c r="F133" s="566" t="s">
        <v>2263</v>
      </c>
      <c r="G133" s="566" t="s">
        <v>2281</v>
      </c>
      <c r="H133" s="566" t="s">
        <v>437</v>
      </c>
      <c r="I133" s="566" t="s">
        <v>2506</v>
      </c>
      <c r="J133" s="566" t="s">
        <v>661</v>
      </c>
      <c r="K133" s="566" t="s">
        <v>2507</v>
      </c>
      <c r="L133" s="567">
        <v>42.42</v>
      </c>
      <c r="M133" s="567">
        <v>42.42</v>
      </c>
      <c r="N133" s="566">
        <v>1</v>
      </c>
      <c r="O133" s="630">
        <v>0.5</v>
      </c>
      <c r="P133" s="567"/>
      <c r="Q133" s="582">
        <v>0</v>
      </c>
      <c r="R133" s="566"/>
      <c r="S133" s="582">
        <v>0</v>
      </c>
      <c r="T133" s="630"/>
      <c r="U133" s="612">
        <v>0</v>
      </c>
    </row>
    <row r="134" spans="1:21" ht="14.4" customHeight="1" x14ac:dyDescent="0.3">
      <c r="A134" s="565">
        <v>30</v>
      </c>
      <c r="B134" s="566" t="s">
        <v>438</v>
      </c>
      <c r="C134" s="566">
        <v>89301301</v>
      </c>
      <c r="D134" s="628" t="s">
        <v>3533</v>
      </c>
      <c r="E134" s="629" t="s">
        <v>2273</v>
      </c>
      <c r="F134" s="566" t="s">
        <v>2263</v>
      </c>
      <c r="G134" s="566" t="s">
        <v>2281</v>
      </c>
      <c r="H134" s="566" t="s">
        <v>437</v>
      </c>
      <c r="I134" s="566" t="s">
        <v>2118</v>
      </c>
      <c r="J134" s="566" t="s">
        <v>2119</v>
      </c>
      <c r="K134" s="566" t="s">
        <v>574</v>
      </c>
      <c r="L134" s="567">
        <v>44.8</v>
      </c>
      <c r="M134" s="567">
        <v>179.2</v>
      </c>
      <c r="N134" s="566">
        <v>4</v>
      </c>
      <c r="O134" s="630">
        <v>2</v>
      </c>
      <c r="P134" s="567"/>
      <c r="Q134" s="582">
        <v>0</v>
      </c>
      <c r="R134" s="566"/>
      <c r="S134" s="582">
        <v>0</v>
      </c>
      <c r="T134" s="630"/>
      <c r="U134" s="612">
        <v>0</v>
      </c>
    </row>
    <row r="135" spans="1:21" ht="14.4" customHeight="1" x14ac:dyDescent="0.3">
      <c r="A135" s="565">
        <v>30</v>
      </c>
      <c r="B135" s="566" t="s">
        <v>438</v>
      </c>
      <c r="C135" s="566">
        <v>89301301</v>
      </c>
      <c r="D135" s="628" t="s">
        <v>3533</v>
      </c>
      <c r="E135" s="629" t="s">
        <v>2273</v>
      </c>
      <c r="F135" s="566" t="s">
        <v>2263</v>
      </c>
      <c r="G135" s="566" t="s">
        <v>2508</v>
      </c>
      <c r="H135" s="566" t="s">
        <v>437</v>
      </c>
      <c r="I135" s="566" t="s">
        <v>2509</v>
      </c>
      <c r="J135" s="566" t="s">
        <v>1230</v>
      </c>
      <c r="K135" s="566" t="s">
        <v>2510</v>
      </c>
      <c r="L135" s="567">
        <v>0</v>
      </c>
      <c r="M135" s="567">
        <v>0</v>
      </c>
      <c r="N135" s="566">
        <v>1</v>
      </c>
      <c r="O135" s="630">
        <v>0.5</v>
      </c>
      <c r="P135" s="567"/>
      <c r="Q135" s="582"/>
      <c r="R135" s="566"/>
      <c r="S135" s="582">
        <v>0</v>
      </c>
      <c r="T135" s="630"/>
      <c r="U135" s="612">
        <v>0</v>
      </c>
    </row>
    <row r="136" spans="1:21" ht="14.4" customHeight="1" x14ac:dyDescent="0.3">
      <c r="A136" s="565">
        <v>30</v>
      </c>
      <c r="B136" s="566" t="s">
        <v>438</v>
      </c>
      <c r="C136" s="566">
        <v>89301301</v>
      </c>
      <c r="D136" s="628" t="s">
        <v>3533</v>
      </c>
      <c r="E136" s="629" t="s">
        <v>2273</v>
      </c>
      <c r="F136" s="566" t="s">
        <v>2263</v>
      </c>
      <c r="G136" s="566" t="s">
        <v>2284</v>
      </c>
      <c r="H136" s="566" t="s">
        <v>1360</v>
      </c>
      <c r="I136" s="566" t="s">
        <v>1864</v>
      </c>
      <c r="J136" s="566" t="s">
        <v>1374</v>
      </c>
      <c r="K136" s="566" t="s">
        <v>1865</v>
      </c>
      <c r="L136" s="567">
        <v>121.16</v>
      </c>
      <c r="M136" s="567">
        <v>242.32</v>
      </c>
      <c r="N136" s="566">
        <v>2</v>
      </c>
      <c r="O136" s="630">
        <v>1</v>
      </c>
      <c r="P136" s="567"/>
      <c r="Q136" s="582">
        <v>0</v>
      </c>
      <c r="R136" s="566"/>
      <c r="S136" s="582">
        <v>0</v>
      </c>
      <c r="T136" s="630"/>
      <c r="U136" s="612">
        <v>0</v>
      </c>
    </row>
    <row r="137" spans="1:21" ht="14.4" customHeight="1" x14ac:dyDescent="0.3">
      <c r="A137" s="565">
        <v>30</v>
      </c>
      <c r="B137" s="566" t="s">
        <v>438</v>
      </c>
      <c r="C137" s="566">
        <v>89301301</v>
      </c>
      <c r="D137" s="628" t="s">
        <v>3533</v>
      </c>
      <c r="E137" s="629" t="s">
        <v>2273</v>
      </c>
      <c r="F137" s="566" t="s">
        <v>2263</v>
      </c>
      <c r="G137" s="566" t="s">
        <v>2285</v>
      </c>
      <c r="H137" s="566" t="s">
        <v>1360</v>
      </c>
      <c r="I137" s="566" t="s">
        <v>2286</v>
      </c>
      <c r="J137" s="566" t="s">
        <v>1538</v>
      </c>
      <c r="K137" s="566" t="s">
        <v>1371</v>
      </c>
      <c r="L137" s="567">
        <v>81.209999999999994</v>
      </c>
      <c r="M137" s="567">
        <v>81.209999999999994</v>
      </c>
      <c r="N137" s="566">
        <v>1</v>
      </c>
      <c r="O137" s="630">
        <v>0.5</v>
      </c>
      <c r="P137" s="567"/>
      <c r="Q137" s="582">
        <v>0</v>
      </c>
      <c r="R137" s="566"/>
      <c r="S137" s="582">
        <v>0</v>
      </c>
      <c r="T137" s="630"/>
      <c r="U137" s="612">
        <v>0</v>
      </c>
    </row>
    <row r="138" spans="1:21" ht="14.4" customHeight="1" x14ac:dyDescent="0.3">
      <c r="A138" s="565">
        <v>30</v>
      </c>
      <c r="B138" s="566" t="s">
        <v>438</v>
      </c>
      <c r="C138" s="566">
        <v>89301301</v>
      </c>
      <c r="D138" s="628" t="s">
        <v>3533</v>
      </c>
      <c r="E138" s="629" t="s">
        <v>2273</v>
      </c>
      <c r="F138" s="566" t="s">
        <v>2263</v>
      </c>
      <c r="G138" s="566" t="s">
        <v>2285</v>
      </c>
      <c r="H138" s="566" t="s">
        <v>1360</v>
      </c>
      <c r="I138" s="566" t="s">
        <v>1914</v>
      </c>
      <c r="J138" s="566" t="s">
        <v>1533</v>
      </c>
      <c r="K138" s="566" t="s">
        <v>503</v>
      </c>
      <c r="L138" s="567">
        <v>60.92</v>
      </c>
      <c r="M138" s="567">
        <v>121.84</v>
      </c>
      <c r="N138" s="566">
        <v>2</v>
      </c>
      <c r="O138" s="630">
        <v>1</v>
      </c>
      <c r="P138" s="567"/>
      <c r="Q138" s="582">
        <v>0</v>
      </c>
      <c r="R138" s="566"/>
      <c r="S138" s="582">
        <v>0</v>
      </c>
      <c r="T138" s="630"/>
      <c r="U138" s="612">
        <v>0</v>
      </c>
    </row>
    <row r="139" spans="1:21" ht="14.4" customHeight="1" x14ac:dyDescent="0.3">
      <c r="A139" s="565">
        <v>30</v>
      </c>
      <c r="B139" s="566" t="s">
        <v>438</v>
      </c>
      <c r="C139" s="566">
        <v>89301301</v>
      </c>
      <c r="D139" s="628" t="s">
        <v>3533</v>
      </c>
      <c r="E139" s="629" t="s">
        <v>2273</v>
      </c>
      <c r="F139" s="566" t="s">
        <v>2263</v>
      </c>
      <c r="G139" s="566" t="s">
        <v>2511</v>
      </c>
      <c r="H139" s="566" t="s">
        <v>437</v>
      </c>
      <c r="I139" s="566" t="s">
        <v>2512</v>
      </c>
      <c r="J139" s="566" t="s">
        <v>1121</v>
      </c>
      <c r="K139" s="566" t="s">
        <v>1122</v>
      </c>
      <c r="L139" s="567">
        <v>0</v>
      </c>
      <c r="M139" s="567">
        <v>0</v>
      </c>
      <c r="N139" s="566">
        <v>1</v>
      </c>
      <c r="O139" s="630">
        <v>0.5</v>
      </c>
      <c r="P139" s="567"/>
      <c r="Q139" s="582"/>
      <c r="R139" s="566"/>
      <c r="S139" s="582">
        <v>0</v>
      </c>
      <c r="T139" s="630"/>
      <c r="U139" s="612">
        <v>0</v>
      </c>
    </row>
    <row r="140" spans="1:21" ht="14.4" customHeight="1" x14ac:dyDescent="0.3">
      <c r="A140" s="565">
        <v>30</v>
      </c>
      <c r="B140" s="566" t="s">
        <v>438</v>
      </c>
      <c r="C140" s="566">
        <v>89301301</v>
      </c>
      <c r="D140" s="628" t="s">
        <v>3533</v>
      </c>
      <c r="E140" s="629" t="s">
        <v>2273</v>
      </c>
      <c r="F140" s="566" t="s">
        <v>2263</v>
      </c>
      <c r="G140" s="566" t="s">
        <v>2290</v>
      </c>
      <c r="H140" s="566" t="s">
        <v>1360</v>
      </c>
      <c r="I140" s="566" t="s">
        <v>1987</v>
      </c>
      <c r="J140" s="566" t="s">
        <v>1487</v>
      </c>
      <c r="K140" s="566" t="s">
        <v>1988</v>
      </c>
      <c r="L140" s="567">
        <v>655.86</v>
      </c>
      <c r="M140" s="567">
        <v>655.86</v>
      </c>
      <c r="N140" s="566">
        <v>1</v>
      </c>
      <c r="O140" s="630">
        <v>0.5</v>
      </c>
      <c r="P140" s="567"/>
      <c r="Q140" s="582">
        <v>0</v>
      </c>
      <c r="R140" s="566"/>
      <c r="S140" s="582">
        <v>0</v>
      </c>
      <c r="T140" s="630"/>
      <c r="U140" s="612">
        <v>0</v>
      </c>
    </row>
    <row r="141" spans="1:21" ht="14.4" customHeight="1" x14ac:dyDescent="0.3">
      <c r="A141" s="565">
        <v>30</v>
      </c>
      <c r="B141" s="566" t="s">
        <v>438</v>
      </c>
      <c r="C141" s="566">
        <v>89301301</v>
      </c>
      <c r="D141" s="628" t="s">
        <v>3533</v>
      </c>
      <c r="E141" s="629" t="s">
        <v>2273</v>
      </c>
      <c r="F141" s="566" t="s">
        <v>2263</v>
      </c>
      <c r="G141" s="566" t="s">
        <v>2290</v>
      </c>
      <c r="H141" s="566" t="s">
        <v>1360</v>
      </c>
      <c r="I141" s="566" t="s">
        <v>1989</v>
      </c>
      <c r="J141" s="566" t="s">
        <v>1491</v>
      </c>
      <c r="K141" s="566" t="s">
        <v>498</v>
      </c>
      <c r="L141" s="567">
        <v>238.81</v>
      </c>
      <c r="M141" s="567">
        <v>238.81</v>
      </c>
      <c r="N141" s="566">
        <v>1</v>
      </c>
      <c r="O141" s="630">
        <v>0.5</v>
      </c>
      <c r="P141" s="567">
        <v>238.81</v>
      </c>
      <c r="Q141" s="582">
        <v>1</v>
      </c>
      <c r="R141" s="566">
        <v>1</v>
      </c>
      <c r="S141" s="582">
        <v>1</v>
      </c>
      <c r="T141" s="630">
        <v>0.5</v>
      </c>
      <c r="U141" s="612">
        <v>1</v>
      </c>
    </row>
    <row r="142" spans="1:21" ht="14.4" customHeight="1" x14ac:dyDescent="0.3">
      <c r="A142" s="565">
        <v>30</v>
      </c>
      <c r="B142" s="566" t="s">
        <v>438</v>
      </c>
      <c r="C142" s="566">
        <v>89301301</v>
      </c>
      <c r="D142" s="628" t="s">
        <v>3533</v>
      </c>
      <c r="E142" s="629" t="s">
        <v>2273</v>
      </c>
      <c r="F142" s="566" t="s">
        <v>2263</v>
      </c>
      <c r="G142" s="566" t="s">
        <v>2290</v>
      </c>
      <c r="H142" s="566" t="s">
        <v>1360</v>
      </c>
      <c r="I142" s="566" t="s">
        <v>1989</v>
      </c>
      <c r="J142" s="566" t="s">
        <v>1491</v>
      </c>
      <c r="K142" s="566" t="s">
        <v>498</v>
      </c>
      <c r="L142" s="567">
        <v>262.33999999999997</v>
      </c>
      <c r="M142" s="567">
        <v>524.67999999999995</v>
      </c>
      <c r="N142" s="566">
        <v>2</v>
      </c>
      <c r="O142" s="630">
        <v>1</v>
      </c>
      <c r="P142" s="567"/>
      <c r="Q142" s="582">
        <v>0</v>
      </c>
      <c r="R142" s="566"/>
      <c r="S142" s="582">
        <v>0</v>
      </c>
      <c r="T142" s="630"/>
      <c r="U142" s="612">
        <v>0</v>
      </c>
    </row>
    <row r="143" spans="1:21" ht="14.4" customHeight="1" x14ac:dyDescent="0.3">
      <c r="A143" s="565">
        <v>30</v>
      </c>
      <c r="B143" s="566" t="s">
        <v>438</v>
      </c>
      <c r="C143" s="566">
        <v>89301301</v>
      </c>
      <c r="D143" s="628" t="s">
        <v>3533</v>
      </c>
      <c r="E143" s="629" t="s">
        <v>2273</v>
      </c>
      <c r="F143" s="566" t="s">
        <v>2263</v>
      </c>
      <c r="G143" s="566" t="s">
        <v>2290</v>
      </c>
      <c r="H143" s="566" t="s">
        <v>1360</v>
      </c>
      <c r="I143" s="566" t="s">
        <v>1991</v>
      </c>
      <c r="J143" s="566" t="s">
        <v>1495</v>
      </c>
      <c r="K143" s="566" t="s">
        <v>1992</v>
      </c>
      <c r="L143" s="567">
        <v>367.41</v>
      </c>
      <c r="M143" s="567">
        <v>367.41</v>
      </c>
      <c r="N143" s="566">
        <v>1</v>
      </c>
      <c r="O143" s="630">
        <v>0.5</v>
      </c>
      <c r="P143" s="567"/>
      <c r="Q143" s="582">
        <v>0</v>
      </c>
      <c r="R143" s="566"/>
      <c r="S143" s="582">
        <v>0</v>
      </c>
      <c r="T143" s="630"/>
      <c r="U143" s="612">
        <v>0</v>
      </c>
    </row>
    <row r="144" spans="1:21" ht="14.4" customHeight="1" x14ac:dyDescent="0.3">
      <c r="A144" s="565">
        <v>30</v>
      </c>
      <c r="B144" s="566" t="s">
        <v>438</v>
      </c>
      <c r="C144" s="566">
        <v>89301301</v>
      </c>
      <c r="D144" s="628" t="s">
        <v>3533</v>
      </c>
      <c r="E144" s="629" t="s">
        <v>2273</v>
      </c>
      <c r="F144" s="566" t="s">
        <v>2263</v>
      </c>
      <c r="G144" s="566" t="s">
        <v>2513</v>
      </c>
      <c r="H144" s="566" t="s">
        <v>437</v>
      </c>
      <c r="I144" s="566" t="s">
        <v>2514</v>
      </c>
      <c r="J144" s="566" t="s">
        <v>2515</v>
      </c>
      <c r="K144" s="566" t="s">
        <v>2516</v>
      </c>
      <c r="L144" s="567">
        <v>0</v>
      </c>
      <c r="M144" s="567">
        <v>0</v>
      </c>
      <c r="N144" s="566">
        <v>1</v>
      </c>
      <c r="O144" s="630">
        <v>0.5</v>
      </c>
      <c r="P144" s="567"/>
      <c r="Q144" s="582"/>
      <c r="R144" s="566"/>
      <c r="S144" s="582">
        <v>0</v>
      </c>
      <c r="T144" s="630"/>
      <c r="U144" s="612">
        <v>0</v>
      </c>
    </row>
    <row r="145" spans="1:21" ht="14.4" customHeight="1" x14ac:dyDescent="0.3">
      <c r="A145" s="565">
        <v>30</v>
      </c>
      <c r="B145" s="566" t="s">
        <v>438</v>
      </c>
      <c r="C145" s="566">
        <v>89301301</v>
      </c>
      <c r="D145" s="628" t="s">
        <v>3533</v>
      </c>
      <c r="E145" s="629" t="s">
        <v>2273</v>
      </c>
      <c r="F145" s="566" t="s">
        <v>2263</v>
      </c>
      <c r="G145" s="566" t="s">
        <v>2513</v>
      </c>
      <c r="H145" s="566" t="s">
        <v>1360</v>
      </c>
      <c r="I145" s="566" t="s">
        <v>2229</v>
      </c>
      <c r="J145" s="566" t="s">
        <v>1499</v>
      </c>
      <c r="K145" s="566" t="s">
        <v>487</v>
      </c>
      <c r="L145" s="567">
        <v>137.6</v>
      </c>
      <c r="M145" s="567">
        <v>137.6</v>
      </c>
      <c r="N145" s="566">
        <v>1</v>
      </c>
      <c r="O145" s="630">
        <v>0.5</v>
      </c>
      <c r="P145" s="567"/>
      <c r="Q145" s="582">
        <v>0</v>
      </c>
      <c r="R145" s="566"/>
      <c r="S145" s="582">
        <v>0</v>
      </c>
      <c r="T145" s="630"/>
      <c r="U145" s="612">
        <v>0</v>
      </c>
    </row>
    <row r="146" spans="1:21" ht="14.4" customHeight="1" x14ac:dyDescent="0.3">
      <c r="A146" s="565">
        <v>30</v>
      </c>
      <c r="B146" s="566" t="s">
        <v>438</v>
      </c>
      <c r="C146" s="566">
        <v>89301301</v>
      </c>
      <c r="D146" s="628" t="s">
        <v>3533</v>
      </c>
      <c r="E146" s="629" t="s">
        <v>2273</v>
      </c>
      <c r="F146" s="566" t="s">
        <v>2263</v>
      </c>
      <c r="G146" s="566" t="s">
        <v>2517</v>
      </c>
      <c r="H146" s="566" t="s">
        <v>437</v>
      </c>
      <c r="I146" s="566" t="s">
        <v>2518</v>
      </c>
      <c r="J146" s="566" t="s">
        <v>2519</v>
      </c>
      <c r="K146" s="566" t="s">
        <v>498</v>
      </c>
      <c r="L146" s="567">
        <v>44.89</v>
      </c>
      <c r="M146" s="567">
        <v>44.89</v>
      </c>
      <c r="N146" s="566">
        <v>1</v>
      </c>
      <c r="O146" s="630">
        <v>0.5</v>
      </c>
      <c r="P146" s="567"/>
      <c r="Q146" s="582">
        <v>0</v>
      </c>
      <c r="R146" s="566"/>
      <c r="S146" s="582">
        <v>0</v>
      </c>
      <c r="T146" s="630"/>
      <c r="U146" s="612">
        <v>0</v>
      </c>
    </row>
    <row r="147" spans="1:21" ht="14.4" customHeight="1" x14ac:dyDescent="0.3">
      <c r="A147" s="565">
        <v>30</v>
      </c>
      <c r="B147" s="566" t="s">
        <v>438</v>
      </c>
      <c r="C147" s="566">
        <v>89301301</v>
      </c>
      <c r="D147" s="628" t="s">
        <v>3533</v>
      </c>
      <c r="E147" s="629" t="s">
        <v>2273</v>
      </c>
      <c r="F147" s="566" t="s">
        <v>2263</v>
      </c>
      <c r="G147" s="566" t="s">
        <v>2291</v>
      </c>
      <c r="H147" s="566" t="s">
        <v>437</v>
      </c>
      <c r="I147" s="566" t="s">
        <v>1900</v>
      </c>
      <c r="J147" s="566" t="s">
        <v>1901</v>
      </c>
      <c r="K147" s="566" t="s">
        <v>1902</v>
      </c>
      <c r="L147" s="567">
        <v>31.43</v>
      </c>
      <c r="M147" s="567">
        <v>62.86</v>
      </c>
      <c r="N147" s="566">
        <v>2</v>
      </c>
      <c r="O147" s="630">
        <v>1</v>
      </c>
      <c r="P147" s="567"/>
      <c r="Q147" s="582">
        <v>0</v>
      </c>
      <c r="R147" s="566"/>
      <c r="S147" s="582">
        <v>0</v>
      </c>
      <c r="T147" s="630"/>
      <c r="U147" s="612">
        <v>0</v>
      </c>
    </row>
    <row r="148" spans="1:21" ht="14.4" customHeight="1" x14ac:dyDescent="0.3">
      <c r="A148" s="565">
        <v>30</v>
      </c>
      <c r="B148" s="566" t="s">
        <v>438</v>
      </c>
      <c r="C148" s="566">
        <v>89301301</v>
      </c>
      <c r="D148" s="628" t="s">
        <v>3533</v>
      </c>
      <c r="E148" s="629" t="s">
        <v>2273</v>
      </c>
      <c r="F148" s="566" t="s">
        <v>2263</v>
      </c>
      <c r="G148" s="566" t="s">
        <v>2291</v>
      </c>
      <c r="H148" s="566" t="s">
        <v>1360</v>
      </c>
      <c r="I148" s="566" t="s">
        <v>1905</v>
      </c>
      <c r="J148" s="566" t="s">
        <v>1439</v>
      </c>
      <c r="K148" s="566" t="s">
        <v>555</v>
      </c>
      <c r="L148" s="567">
        <v>44.89</v>
      </c>
      <c r="M148" s="567">
        <v>89.78</v>
      </c>
      <c r="N148" s="566">
        <v>2</v>
      </c>
      <c r="O148" s="630">
        <v>1</v>
      </c>
      <c r="P148" s="567"/>
      <c r="Q148" s="582">
        <v>0</v>
      </c>
      <c r="R148" s="566"/>
      <c r="S148" s="582">
        <v>0</v>
      </c>
      <c r="T148" s="630"/>
      <c r="U148" s="612">
        <v>0</v>
      </c>
    </row>
    <row r="149" spans="1:21" ht="14.4" customHeight="1" x14ac:dyDescent="0.3">
      <c r="A149" s="565">
        <v>30</v>
      </c>
      <c r="B149" s="566" t="s">
        <v>438</v>
      </c>
      <c r="C149" s="566">
        <v>89301301</v>
      </c>
      <c r="D149" s="628" t="s">
        <v>3533</v>
      </c>
      <c r="E149" s="629" t="s">
        <v>2273</v>
      </c>
      <c r="F149" s="566" t="s">
        <v>2263</v>
      </c>
      <c r="G149" s="566" t="s">
        <v>2292</v>
      </c>
      <c r="H149" s="566" t="s">
        <v>437</v>
      </c>
      <c r="I149" s="566" t="s">
        <v>2293</v>
      </c>
      <c r="J149" s="566" t="s">
        <v>2294</v>
      </c>
      <c r="K149" s="566" t="s">
        <v>2295</v>
      </c>
      <c r="L149" s="567">
        <v>0</v>
      </c>
      <c r="M149" s="567">
        <v>0</v>
      </c>
      <c r="N149" s="566">
        <v>1</v>
      </c>
      <c r="O149" s="630">
        <v>0.5</v>
      </c>
      <c r="P149" s="567"/>
      <c r="Q149" s="582"/>
      <c r="R149" s="566"/>
      <c r="S149" s="582">
        <v>0</v>
      </c>
      <c r="T149" s="630"/>
      <c r="U149" s="612">
        <v>0</v>
      </c>
    </row>
    <row r="150" spans="1:21" ht="14.4" customHeight="1" x14ac:dyDescent="0.3">
      <c r="A150" s="565">
        <v>30</v>
      </c>
      <c r="B150" s="566" t="s">
        <v>438</v>
      </c>
      <c r="C150" s="566">
        <v>89301301</v>
      </c>
      <c r="D150" s="628" t="s">
        <v>3533</v>
      </c>
      <c r="E150" s="629" t="s">
        <v>2273</v>
      </c>
      <c r="F150" s="566" t="s">
        <v>2263</v>
      </c>
      <c r="G150" s="566" t="s">
        <v>2297</v>
      </c>
      <c r="H150" s="566" t="s">
        <v>1360</v>
      </c>
      <c r="I150" s="566" t="s">
        <v>2520</v>
      </c>
      <c r="J150" s="566" t="s">
        <v>1368</v>
      </c>
      <c r="K150" s="566" t="s">
        <v>2521</v>
      </c>
      <c r="L150" s="567">
        <v>0</v>
      </c>
      <c r="M150" s="567">
        <v>0</v>
      </c>
      <c r="N150" s="566">
        <v>1</v>
      </c>
      <c r="O150" s="630">
        <v>0.5</v>
      </c>
      <c r="P150" s="567"/>
      <c r="Q150" s="582"/>
      <c r="R150" s="566"/>
      <c r="S150" s="582">
        <v>0</v>
      </c>
      <c r="T150" s="630"/>
      <c r="U150" s="612">
        <v>0</v>
      </c>
    </row>
    <row r="151" spans="1:21" ht="14.4" customHeight="1" x14ac:dyDescent="0.3">
      <c r="A151" s="565">
        <v>30</v>
      </c>
      <c r="B151" s="566" t="s">
        <v>438</v>
      </c>
      <c r="C151" s="566">
        <v>89301301</v>
      </c>
      <c r="D151" s="628" t="s">
        <v>3533</v>
      </c>
      <c r="E151" s="629" t="s">
        <v>2273</v>
      </c>
      <c r="F151" s="566" t="s">
        <v>2263</v>
      </c>
      <c r="G151" s="566" t="s">
        <v>2522</v>
      </c>
      <c r="H151" s="566" t="s">
        <v>1360</v>
      </c>
      <c r="I151" s="566" t="s">
        <v>2095</v>
      </c>
      <c r="J151" s="566" t="s">
        <v>1625</v>
      </c>
      <c r="K151" s="566" t="s">
        <v>2059</v>
      </c>
      <c r="L151" s="567">
        <v>69.86</v>
      </c>
      <c r="M151" s="567">
        <v>69.86</v>
      </c>
      <c r="N151" s="566">
        <v>1</v>
      </c>
      <c r="O151" s="630">
        <v>1</v>
      </c>
      <c r="P151" s="567">
        <v>69.86</v>
      </c>
      <c r="Q151" s="582">
        <v>1</v>
      </c>
      <c r="R151" s="566">
        <v>1</v>
      </c>
      <c r="S151" s="582">
        <v>1</v>
      </c>
      <c r="T151" s="630">
        <v>1</v>
      </c>
      <c r="U151" s="612">
        <v>1</v>
      </c>
    </row>
    <row r="152" spans="1:21" ht="14.4" customHeight="1" x14ac:dyDescent="0.3">
      <c r="A152" s="565">
        <v>30</v>
      </c>
      <c r="B152" s="566" t="s">
        <v>438</v>
      </c>
      <c r="C152" s="566">
        <v>89301301</v>
      </c>
      <c r="D152" s="628" t="s">
        <v>3533</v>
      </c>
      <c r="E152" s="629" t="s">
        <v>2273</v>
      </c>
      <c r="F152" s="566" t="s">
        <v>2263</v>
      </c>
      <c r="G152" s="566" t="s">
        <v>2302</v>
      </c>
      <c r="H152" s="566" t="s">
        <v>1360</v>
      </c>
      <c r="I152" s="566" t="s">
        <v>2523</v>
      </c>
      <c r="J152" s="566" t="s">
        <v>2304</v>
      </c>
      <c r="K152" s="566" t="s">
        <v>2524</v>
      </c>
      <c r="L152" s="567">
        <v>2118.4299999999998</v>
      </c>
      <c r="M152" s="567">
        <v>2118.4299999999998</v>
      </c>
      <c r="N152" s="566">
        <v>1</v>
      </c>
      <c r="O152" s="630">
        <v>0.5</v>
      </c>
      <c r="P152" s="567"/>
      <c r="Q152" s="582">
        <v>0</v>
      </c>
      <c r="R152" s="566"/>
      <c r="S152" s="582">
        <v>0</v>
      </c>
      <c r="T152" s="630"/>
      <c r="U152" s="612">
        <v>0</v>
      </c>
    </row>
    <row r="153" spans="1:21" ht="14.4" customHeight="1" x14ac:dyDescent="0.3">
      <c r="A153" s="565">
        <v>30</v>
      </c>
      <c r="B153" s="566" t="s">
        <v>438</v>
      </c>
      <c r="C153" s="566">
        <v>89301301</v>
      </c>
      <c r="D153" s="628" t="s">
        <v>3533</v>
      </c>
      <c r="E153" s="629" t="s">
        <v>2273</v>
      </c>
      <c r="F153" s="566" t="s">
        <v>2263</v>
      </c>
      <c r="G153" s="566" t="s">
        <v>2308</v>
      </c>
      <c r="H153" s="566" t="s">
        <v>437</v>
      </c>
      <c r="I153" s="566" t="s">
        <v>2309</v>
      </c>
      <c r="J153" s="566" t="s">
        <v>2310</v>
      </c>
      <c r="K153" s="566" t="s">
        <v>2311</v>
      </c>
      <c r="L153" s="567">
        <v>36.89</v>
      </c>
      <c r="M153" s="567">
        <v>221.33999999999997</v>
      </c>
      <c r="N153" s="566">
        <v>6</v>
      </c>
      <c r="O153" s="630">
        <v>3</v>
      </c>
      <c r="P153" s="567"/>
      <c r="Q153" s="582">
        <v>0</v>
      </c>
      <c r="R153" s="566"/>
      <c r="S153" s="582">
        <v>0</v>
      </c>
      <c r="T153" s="630"/>
      <c r="U153" s="612">
        <v>0</v>
      </c>
    </row>
    <row r="154" spans="1:21" ht="14.4" customHeight="1" x14ac:dyDescent="0.3">
      <c r="A154" s="565">
        <v>30</v>
      </c>
      <c r="B154" s="566" t="s">
        <v>438</v>
      </c>
      <c r="C154" s="566">
        <v>89301301</v>
      </c>
      <c r="D154" s="628" t="s">
        <v>3533</v>
      </c>
      <c r="E154" s="629" t="s">
        <v>2273</v>
      </c>
      <c r="F154" s="566" t="s">
        <v>2263</v>
      </c>
      <c r="G154" s="566" t="s">
        <v>2525</v>
      </c>
      <c r="H154" s="566" t="s">
        <v>437</v>
      </c>
      <c r="I154" s="566" t="s">
        <v>2526</v>
      </c>
      <c r="J154" s="566" t="s">
        <v>2527</v>
      </c>
      <c r="K154" s="566" t="s">
        <v>2528</v>
      </c>
      <c r="L154" s="567">
        <v>55.92</v>
      </c>
      <c r="M154" s="567">
        <v>55.92</v>
      </c>
      <c r="N154" s="566">
        <v>1</v>
      </c>
      <c r="O154" s="630">
        <v>0.5</v>
      </c>
      <c r="P154" s="567"/>
      <c r="Q154" s="582">
        <v>0</v>
      </c>
      <c r="R154" s="566"/>
      <c r="S154" s="582">
        <v>0</v>
      </c>
      <c r="T154" s="630"/>
      <c r="U154" s="612">
        <v>0</v>
      </c>
    </row>
    <row r="155" spans="1:21" ht="14.4" customHeight="1" x14ac:dyDescent="0.3">
      <c r="A155" s="565">
        <v>30</v>
      </c>
      <c r="B155" s="566" t="s">
        <v>438</v>
      </c>
      <c r="C155" s="566">
        <v>89301301</v>
      </c>
      <c r="D155" s="628" t="s">
        <v>3533</v>
      </c>
      <c r="E155" s="629" t="s">
        <v>2273</v>
      </c>
      <c r="F155" s="566" t="s">
        <v>2263</v>
      </c>
      <c r="G155" s="566" t="s">
        <v>2529</v>
      </c>
      <c r="H155" s="566" t="s">
        <v>437</v>
      </c>
      <c r="I155" s="566" t="s">
        <v>2530</v>
      </c>
      <c r="J155" s="566" t="s">
        <v>764</v>
      </c>
      <c r="K155" s="566" t="s">
        <v>1829</v>
      </c>
      <c r="L155" s="567">
        <v>115.3</v>
      </c>
      <c r="M155" s="567">
        <v>115.3</v>
      </c>
      <c r="N155" s="566">
        <v>1</v>
      </c>
      <c r="O155" s="630">
        <v>0.5</v>
      </c>
      <c r="P155" s="567"/>
      <c r="Q155" s="582">
        <v>0</v>
      </c>
      <c r="R155" s="566"/>
      <c r="S155" s="582">
        <v>0</v>
      </c>
      <c r="T155" s="630"/>
      <c r="U155" s="612">
        <v>0</v>
      </c>
    </row>
    <row r="156" spans="1:21" ht="14.4" customHeight="1" x14ac:dyDescent="0.3">
      <c r="A156" s="565">
        <v>30</v>
      </c>
      <c r="B156" s="566" t="s">
        <v>438</v>
      </c>
      <c r="C156" s="566">
        <v>89301301</v>
      </c>
      <c r="D156" s="628" t="s">
        <v>3533</v>
      </c>
      <c r="E156" s="629" t="s">
        <v>2273</v>
      </c>
      <c r="F156" s="566" t="s">
        <v>2263</v>
      </c>
      <c r="G156" s="566" t="s">
        <v>2531</v>
      </c>
      <c r="H156" s="566" t="s">
        <v>437</v>
      </c>
      <c r="I156" s="566" t="s">
        <v>2532</v>
      </c>
      <c r="J156" s="566" t="s">
        <v>2533</v>
      </c>
      <c r="K156" s="566" t="s">
        <v>512</v>
      </c>
      <c r="L156" s="567">
        <v>0</v>
      </c>
      <c r="M156" s="567">
        <v>0</v>
      </c>
      <c r="N156" s="566">
        <v>1</v>
      </c>
      <c r="O156" s="630">
        <v>0.5</v>
      </c>
      <c r="P156" s="567"/>
      <c r="Q156" s="582"/>
      <c r="R156" s="566"/>
      <c r="S156" s="582">
        <v>0</v>
      </c>
      <c r="T156" s="630"/>
      <c r="U156" s="612">
        <v>0</v>
      </c>
    </row>
    <row r="157" spans="1:21" ht="14.4" customHeight="1" x14ac:dyDescent="0.3">
      <c r="A157" s="565">
        <v>30</v>
      </c>
      <c r="B157" s="566" t="s">
        <v>438</v>
      </c>
      <c r="C157" s="566">
        <v>89301301</v>
      </c>
      <c r="D157" s="628" t="s">
        <v>3533</v>
      </c>
      <c r="E157" s="629" t="s">
        <v>2273</v>
      </c>
      <c r="F157" s="566" t="s">
        <v>2263</v>
      </c>
      <c r="G157" s="566" t="s">
        <v>2534</v>
      </c>
      <c r="H157" s="566" t="s">
        <v>1360</v>
      </c>
      <c r="I157" s="566" t="s">
        <v>2535</v>
      </c>
      <c r="J157" s="566" t="s">
        <v>2536</v>
      </c>
      <c r="K157" s="566" t="s">
        <v>555</v>
      </c>
      <c r="L157" s="567">
        <v>591.79999999999995</v>
      </c>
      <c r="M157" s="567">
        <v>591.79999999999995</v>
      </c>
      <c r="N157" s="566">
        <v>1</v>
      </c>
      <c r="O157" s="630">
        <v>0.5</v>
      </c>
      <c r="P157" s="567"/>
      <c r="Q157" s="582">
        <v>0</v>
      </c>
      <c r="R157" s="566"/>
      <c r="S157" s="582">
        <v>0</v>
      </c>
      <c r="T157" s="630"/>
      <c r="U157" s="612">
        <v>0</v>
      </c>
    </row>
    <row r="158" spans="1:21" ht="14.4" customHeight="1" x14ac:dyDescent="0.3">
      <c r="A158" s="565">
        <v>30</v>
      </c>
      <c r="B158" s="566" t="s">
        <v>438</v>
      </c>
      <c r="C158" s="566">
        <v>89301301</v>
      </c>
      <c r="D158" s="628" t="s">
        <v>3533</v>
      </c>
      <c r="E158" s="629" t="s">
        <v>2273</v>
      </c>
      <c r="F158" s="566" t="s">
        <v>2263</v>
      </c>
      <c r="G158" s="566" t="s">
        <v>2312</v>
      </c>
      <c r="H158" s="566" t="s">
        <v>1360</v>
      </c>
      <c r="I158" s="566" t="s">
        <v>1881</v>
      </c>
      <c r="J158" s="566" t="s">
        <v>1431</v>
      </c>
      <c r="K158" s="566" t="s">
        <v>530</v>
      </c>
      <c r="L158" s="567">
        <v>254.43</v>
      </c>
      <c r="M158" s="567">
        <v>254.43</v>
      </c>
      <c r="N158" s="566">
        <v>1</v>
      </c>
      <c r="O158" s="630">
        <v>0.5</v>
      </c>
      <c r="P158" s="567"/>
      <c r="Q158" s="582">
        <v>0</v>
      </c>
      <c r="R158" s="566"/>
      <c r="S158" s="582">
        <v>0</v>
      </c>
      <c r="T158" s="630"/>
      <c r="U158" s="612">
        <v>0</v>
      </c>
    </row>
    <row r="159" spans="1:21" ht="14.4" customHeight="1" x14ac:dyDescent="0.3">
      <c r="A159" s="565">
        <v>30</v>
      </c>
      <c r="B159" s="566" t="s">
        <v>438</v>
      </c>
      <c r="C159" s="566">
        <v>89301301</v>
      </c>
      <c r="D159" s="628" t="s">
        <v>3533</v>
      </c>
      <c r="E159" s="629" t="s">
        <v>2273</v>
      </c>
      <c r="F159" s="566" t="s">
        <v>2263</v>
      </c>
      <c r="G159" s="566" t="s">
        <v>2316</v>
      </c>
      <c r="H159" s="566" t="s">
        <v>437</v>
      </c>
      <c r="I159" s="566" t="s">
        <v>2317</v>
      </c>
      <c r="J159" s="566" t="s">
        <v>923</v>
      </c>
      <c r="K159" s="566" t="s">
        <v>2318</v>
      </c>
      <c r="L159" s="567">
        <v>128.9</v>
      </c>
      <c r="M159" s="567">
        <v>128.9</v>
      </c>
      <c r="N159" s="566">
        <v>1</v>
      </c>
      <c r="O159" s="630">
        <v>0.5</v>
      </c>
      <c r="P159" s="567"/>
      <c r="Q159" s="582">
        <v>0</v>
      </c>
      <c r="R159" s="566"/>
      <c r="S159" s="582">
        <v>0</v>
      </c>
      <c r="T159" s="630"/>
      <c r="U159" s="612">
        <v>0</v>
      </c>
    </row>
    <row r="160" spans="1:21" ht="14.4" customHeight="1" x14ac:dyDescent="0.3">
      <c r="A160" s="565">
        <v>30</v>
      </c>
      <c r="B160" s="566" t="s">
        <v>438</v>
      </c>
      <c r="C160" s="566">
        <v>89301301</v>
      </c>
      <c r="D160" s="628" t="s">
        <v>3533</v>
      </c>
      <c r="E160" s="629" t="s">
        <v>2273</v>
      </c>
      <c r="F160" s="566" t="s">
        <v>2263</v>
      </c>
      <c r="G160" s="566" t="s">
        <v>2319</v>
      </c>
      <c r="H160" s="566" t="s">
        <v>1360</v>
      </c>
      <c r="I160" s="566" t="s">
        <v>2214</v>
      </c>
      <c r="J160" s="566" t="s">
        <v>1518</v>
      </c>
      <c r="K160" s="566" t="s">
        <v>512</v>
      </c>
      <c r="L160" s="567">
        <v>232.44</v>
      </c>
      <c r="M160" s="567">
        <v>464.88</v>
      </c>
      <c r="N160" s="566">
        <v>2</v>
      </c>
      <c r="O160" s="630">
        <v>1</v>
      </c>
      <c r="P160" s="567">
        <v>232.44</v>
      </c>
      <c r="Q160" s="582">
        <v>0.5</v>
      </c>
      <c r="R160" s="566">
        <v>1</v>
      </c>
      <c r="S160" s="582">
        <v>0.5</v>
      </c>
      <c r="T160" s="630">
        <v>0.5</v>
      </c>
      <c r="U160" s="612">
        <v>0.5</v>
      </c>
    </row>
    <row r="161" spans="1:21" ht="14.4" customHeight="1" x14ac:dyDescent="0.3">
      <c r="A161" s="565">
        <v>30</v>
      </c>
      <c r="B161" s="566" t="s">
        <v>438</v>
      </c>
      <c r="C161" s="566">
        <v>89301301</v>
      </c>
      <c r="D161" s="628" t="s">
        <v>3533</v>
      </c>
      <c r="E161" s="629" t="s">
        <v>2273</v>
      </c>
      <c r="F161" s="566" t="s">
        <v>2263</v>
      </c>
      <c r="G161" s="566" t="s">
        <v>2319</v>
      </c>
      <c r="H161" s="566" t="s">
        <v>437</v>
      </c>
      <c r="I161" s="566" t="s">
        <v>2215</v>
      </c>
      <c r="J161" s="566" t="s">
        <v>482</v>
      </c>
      <c r="K161" s="566" t="s">
        <v>2216</v>
      </c>
      <c r="L161" s="567">
        <v>201.75</v>
      </c>
      <c r="M161" s="567">
        <v>201.75</v>
      </c>
      <c r="N161" s="566">
        <v>1</v>
      </c>
      <c r="O161" s="630">
        <v>0.5</v>
      </c>
      <c r="P161" s="567"/>
      <c r="Q161" s="582">
        <v>0</v>
      </c>
      <c r="R161" s="566"/>
      <c r="S161" s="582">
        <v>0</v>
      </c>
      <c r="T161" s="630"/>
      <c r="U161" s="612">
        <v>0</v>
      </c>
    </row>
    <row r="162" spans="1:21" ht="14.4" customHeight="1" x14ac:dyDescent="0.3">
      <c r="A162" s="565">
        <v>30</v>
      </c>
      <c r="B162" s="566" t="s">
        <v>438</v>
      </c>
      <c r="C162" s="566">
        <v>89301301</v>
      </c>
      <c r="D162" s="628" t="s">
        <v>3533</v>
      </c>
      <c r="E162" s="629" t="s">
        <v>2273</v>
      </c>
      <c r="F162" s="566" t="s">
        <v>2263</v>
      </c>
      <c r="G162" s="566" t="s">
        <v>2537</v>
      </c>
      <c r="H162" s="566" t="s">
        <v>437</v>
      </c>
      <c r="I162" s="566" t="s">
        <v>2538</v>
      </c>
      <c r="J162" s="566" t="s">
        <v>2539</v>
      </c>
      <c r="K162" s="566" t="s">
        <v>2540</v>
      </c>
      <c r="L162" s="567">
        <v>43.49</v>
      </c>
      <c r="M162" s="567">
        <v>43.49</v>
      </c>
      <c r="N162" s="566">
        <v>1</v>
      </c>
      <c r="O162" s="630">
        <v>0.5</v>
      </c>
      <c r="P162" s="567"/>
      <c r="Q162" s="582">
        <v>0</v>
      </c>
      <c r="R162" s="566"/>
      <c r="S162" s="582">
        <v>0</v>
      </c>
      <c r="T162" s="630"/>
      <c r="U162" s="612">
        <v>0</v>
      </c>
    </row>
    <row r="163" spans="1:21" ht="14.4" customHeight="1" x14ac:dyDescent="0.3">
      <c r="A163" s="565">
        <v>30</v>
      </c>
      <c r="B163" s="566" t="s">
        <v>438</v>
      </c>
      <c r="C163" s="566">
        <v>89301301</v>
      </c>
      <c r="D163" s="628" t="s">
        <v>3533</v>
      </c>
      <c r="E163" s="629" t="s">
        <v>2273</v>
      </c>
      <c r="F163" s="566" t="s">
        <v>2263</v>
      </c>
      <c r="G163" s="566" t="s">
        <v>2541</v>
      </c>
      <c r="H163" s="566" t="s">
        <v>1360</v>
      </c>
      <c r="I163" s="566" t="s">
        <v>1999</v>
      </c>
      <c r="J163" s="566" t="s">
        <v>1454</v>
      </c>
      <c r="K163" s="566" t="s">
        <v>2000</v>
      </c>
      <c r="L163" s="567">
        <v>157.19</v>
      </c>
      <c r="M163" s="567">
        <v>157.19</v>
      </c>
      <c r="N163" s="566">
        <v>1</v>
      </c>
      <c r="O163" s="630">
        <v>0.5</v>
      </c>
      <c r="P163" s="567"/>
      <c r="Q163" s="582">
        <v>0</v>
      </c>
      <c r="R163" s="566"/>
      <c r="S163" s="582">
        <v>0</v>
      </c>
      <c r="T163" s="630"/>
      <c r="U163" s="612">
        <v>0</v>
      </c>
    </row>
    <row r="164" spans="1:21" ht="14.4" customHeight="1" x14ac:dyDescent="0.3">
      <c r="A164" s="565">
        <v>30</v>
      </c>
      <c r="B164" s="566" t="s">
        <v>438</v>
      </c>
      <c r="C164" s="566">
        <v>89301301</v>
      </c>
      <c r="D164" s="628" t="s">
        <v>3533</v>
      </c>
      <c r="E164" s="629" t="s">
        <v>2273</v>
      </c>
      <c r="F164" s="566" t="s">
        <v>2263</v>
      </c>
      <c r="G164" s="566" t="s">
        <v>2322</v>
      </c>
      <c r="H164" s="566" t="s">
        <v>437</v>
      </c>
      <c r="I164" s="566" t="s">
        <v>2326</v>
      </c>
      <c r="J164" s="566" t="s">
        <v>987</v>
      </c>
      <c r="K164" s="566" t="s">
        <v>2327</v>
      </c>
      <c r="L164" s="567">
        <v>23.3</v>
      </c>
      <c r="M164" s="567">
        <v>69.900000000000006</v>
      </c>
      <c r="N164" s="566">
        <v>3</v>
      </c>
      <c r="O164" s="630">
        <v>1.5</v>
      </c>
      <c r="P164" s="567"/>
      <c r="Q164" s="582">
        <v>0</v>
      </c>
      <c r="R164" s="566"/>
      <c r="S164" s="582">
        <v>0</v>
      </c>
      <c r="T164" s="630"/>
      <c r="U164" s="612">
        <v>0</v>
      </c>
    </row>
    <row r="165" spans="1:21" ht="14.4" customHeight="1" x14ac:dyDescent="0.3">
      <c r="A165" s="565">
        <v>30</v>
      </c>
      <c r="B165" s="566" t="s">
        <v>438</v>
      </c>
      <c r="C165" s="566">
        <v>89301301</v>
      </c>
      <c r="D165" s="628" t="s">
        <v>3533</v>
      </c>
      <c r="E165" s="629" t="s">
        <v>2273</v>
      </c>
      <c r="F165" s="566" t="s">
        <v>2263</v>
      </c>
      <c r="G165" s="566" t="s">
        <v>2322</v>
      </c>
      <c r="H165" s="566" t="s">
        <v>437</v>
      </c>
      <c r="I165" s="566" t="s">
        <v>2542</v>
      </c>
      <c r="J165" s="566" t="s">
        <v>989</v>
      </c>
      <c r="K165" s="566" t="s">
        <v>2543</v>
      </c>
      <c r="L165" s="567">
        <v>154.02000000000001</v>
      </c>
      <c r="M165" s="567">
        <v>308.04000000000002</v>
      </c>
      <c r="N165" s="566">
        <v>2</v>
      </c>
      <c r="O165" s="630">
        <v>1</v>
      </c>
      <c r="P165" s="567"/>
      <c r="Q165" s="582">
        <v>0</v>
      </c>
      <c r="R165" s="566"/>
      <c r="S165" s="582">
        <v>0</v>
      </c>
      <c r="T165" s="630"/>
      <c r="U165" s="612">
        <v>0</v>
      </c>
    </row>
    <row r="166" spans="1:21" ht="14.4" customHeight="1" x14ac:dyDescent="0.3">
      <c r="A166" s="565">
        <v>30</v>
      </c>
      <c r="B166" s="566" t="s">
        <v>438</v>
      </c>
      <c r="C166" s="566">
        <v>89301301</v>
      </c>
      <c r="D166" s="628" t="s">
        <v>3533</v>
      </c>
      <c r="E166" s="629" t="s">
        <v>2273</v>
      </c>
      <c r="F166" s="566" t="s">
        <v>2263</v>
      </c>
      <c r="G166" s="566" t="s">
        <v>2322</v>
      </c>
      <c r="H166" s="566" t="s">
        <v>437</v>
      </c>
      <c r="I166" s="566" t="s">
        <v>2544</v>
      </c>
      <c r="J166" s="566" t="s">
        <v>2545</v>
      </c>
      <c r="K166" s="566" t="s">
        <v>2546</v>
      </c>
      <c r="L166" s="567">
        <v>82.2</v>
      </c>
      <c r="M166" s="567">
        <v>82.2</v>
      </c>
      <c r="N166" s="566">
        <v>1</v>
      </c>
      <c r="O166" s="630">
        <v>0.5</v>
      </c>
      <c r="P166" s="567"/>
      <c r="Q166" s="582">
        <v>0</v>
      </c>
      <c r="R166" s="566"/>
      <c r="S166" s="582">
        <v>0</v>
      </c>
      <c r="T166" s="630"/>
      <c r="U166" s="612">
        <v>0</v>
      </c>
    </row>
    <row r="167" spans="1:21" ht="14.4" customHeight="1" x14ac:dyDescent="0.3">
      <c r="A167" s="565">
        <v>30</v>
      </c>
      <c r="B167" s="566" t="s">
        <v>438</v>
      </c>
      <c r="C167" s="566">
        <v>89301301</v>
      </c>
      <c r="D167" s="628" t="s">
        <v>3533</v>
      </c>
      <c r="E167" s="629" t="s">
        <v>2273</v>
      </c>
      <c r="F167" s="566" t="s">
        <v>2263</v>
      </c>
      <c r="G167" s="566" t="s">
        <v>2322</v>
      </c>
      <c r="H167" s="566" t="s">
        <v>437</v>
      </c>
      <c r="I167" s="566" t="s">
        <v>2547</v>
      </c>
      <c r="J167" s="566" t="s">
        <v>2333</v>
      </c>
      <c r="K167" s="566" t="s">
        <v>2327</v>
      </c>
      <c r="L167" s="567">
        <v>0</v>
      </c>
      <c r="M167" s="567">
        <v>0</v>
      </c>
      <c r="N167" s="566">
        <v>4</v>
      </c>
      <c r="O167" s="630">
        <v>2</v>
      </c>
      <c r="P167" s="567"/>
      <c r="Q167" s="582"/>
      <c r="R167" s="566"/>
      <c r="S167" s="582">
        <v>0</v>
      </c>
      <c r="T167" s="630"/>
      <c r="U167" s="612">
        <v>0</v>
      </c>
    </row>
    <row r="168" spans="1:21" ht="14.4" customHeight="1" x14ac:dyDescent="0.3">
      <c r="A168" s="565">
        <v>30</v>
      </c>
      <c r="B168" s="566" t="s">
        <v>438</v>
      </c>
      <c r="C168" s="566">
        <v>89301301</v>
      </c>
      <c r="D168" s="628" t="s">
        <v>3533</v>
      </c>
      <c r="E168" s="629" t="s">
        <v>2273</v>
      </c>
      <c r="F168" s="566" t="s">
        <v>2263</v>
      </c>
      <c r="G168" s="566" t="s">
        <v>2322</v>
      </c>
      <c r="H168" s="566" t="s">
        <v>437</v>
      </c>
      <c r="I168" s="566" t="s">
        <v>2332</v>
      </c>
      <c r="J168" s="566" t="s">
        <v>2333</v>
      </c>
      <c r="K168" s="566" t="s">
        <v>2329</v>
      </c>
      <c r="L168" s="567">
        <v>58.23</v>
      </c>
      <c r="M168" s="567">
        <v>174.69</v>
      </c>
      <c r="N168" s="566">
        <v>3</v>
      </c>
      <c r="O168" s="630">
        <v>1.5</v>
      </c>
      <c r="P168" s="567"/>
      <c r="Q168" s="582">
        <v>0</v>
      </c>
      <c r="R168" s="566"/>
      <c r="S168" s="582">
        <v>0</v>
      </c>
      <c r="T168" s="630"/>
      <c r="U168" s="612">
        <v>0</v>
      </c>
    </row>
    <row r="169" spans="1:21" ht="14.4" customHeight="1" x14ac:dyDescent="0.3">
      <c r="A169" s="565">
        <v>30</v>
      </c>
      <c r="B169" s="566" t="s">
        <v>438</v>
      </c>
      <c r="C169" s="566">
        <v>89301301</v>
      </c>
      <c r="D169" s="628" t="s">
        <v>3533</v>
      </c>
      <c r="E169" s="629" t="s">
        <v>2273</v>
      </c>
      <c r="F169" s="566" t="s">
        <v>2263</v>
      </c>
      <c r="G169" s="566" t="s">
        <v>2548</v>
      </c>
      <c r="H169" s="566" t="s">
        <v>437</v>
      </c>
      <c r="I169" s="566" t="s">
        <v>2549</v>
      </c>
      <c r="J169" s="566" t="s">
        <v>642</v>
      </c>
      <c r="K169" s="566" t="s">
        <v>2550</v>
      </c>
      <c r="L169" s="567">
        <v>99</v>
      </c>
      <c r="M169" s="567">
        <v>99</v>
      </c>
      <c r="N169" s="566">
        <v>1</v>
      </c>
      <c r="O169" s="630">
        <v>0.5</v>
      </c>
      <c r="P169" s="567"/>
      <c r="Q169" s="582">
        <v>0</v>
      </c>
      <c r="R169" s="566"/>
      <c r="S169" s="582">
        <v>0</v>
      </c>
      <c r="T169" s="630"/>
      <c r="U169" s="612">
        <v>0</v>
      </c>
    </row>
    <row r="170" spans="1:21" ht="14.4" customHeight="1" x14ac:dyDescent="0.3">
      <c r="A170" s="565">
        <v>30</v>
      </c>
      <c r="B170" s="566" t="s">
        <v>438</v>
      </c>
      <c r="C170" s="566">
        <v>89301301</v>
      </c>
      <c r="D170" s="628" t="s">
        <v>3533</v>
      </c>
      <c r="E170" s="629" t="s">
        <v>2273</v>
      </c>
      <c r="F170" s="566" t="s">
        <v>2263</v>
      </c>
      <c r="G170" s="566" t="s">
        <v>2551</v>
      </c>
      <c r="H170" s="566" t="s">
        <v>437</v>
      </c>
      <c r="I170" s="566" t="s">
        <v>2552</v>
      </c>
      <c r="J170" s="566" t="s">
        <v>657</v>
      </c>
      <c r="K170" s="566" t="s">
        <v>2553</v>
      </c>
      <c r="L170" s="567">
        <v>73.709999999999994</v>
      </c>
      <c r="M170" s="567">
        <v>73.709999999999994</v>
      </c>
      <c r="N170" s="566">
        <v>1</v>
      </c>
      <c r="O170" s="630">
        <v>0.5</v>
      </c>
      <c r="P170" s="567"/>
      <c r="Q170" s="582">
        <v>0</v>
      </c>
      <c r="R170" s="566"/>
      <c r="S170" s="582">
        <v>0</v>
      </c>
      <c r="T170" s="630"/>
      <c r="U170" s="612">
        <v>0</v>
      </c>
    </row>
    <row r="171" spans="1:21" ht="14.4" customHeight="1" x14ac:dyDescent="0.3">
      <c r="A171" s="565">
        <v>30</v>
      </c>
      <c r="B171" s="566" t="s">
        <v>438</v>
      </c>
      <c r="C171" s="566">
        <v>89301301</v>
      </c>
      <c r="D171" s="628" t="s">
        <v>3533</v>
      </c>
      <c r="E171" s="629" t="s">
        <v>2273</v>
      </c>
      <c r="F171" s="566" t="s">
        <v>2263</v>
      </c>
      <c r="G171" s="566" t="s">
        <v>2554</v>
      </c>
      <c r="H171" s="566" t="s">
        <v>437</v>
      </c>
      <c r="I171" s="566" t="s">
        <v>2555</v>
      </c>
      <c r="J171" s="566" t="s">
        <v>2556</v>
      </c>
      <c r="K171" s="566" t="s">
        <v>958</v>
      </c>
      <c r="L171" s="567">
        <v>33.36</v>
      </c>
      <c r="M171" s="567">
        <v>33.36</v>
      </c>
      <c r="N171" s="566">
        <v>1</v>
      </c>
      <c r="O171" s="630">
        <v>0.5</v>
      </c>
      <c r="P171" s="567"/>
      <c r="Q171" s="582">
        <v>0</v>
      </c>
      <c r="R171" s="566"/>
      <c r="S171" s="582">
        <v>0</v>
      </c>
      <c r="T171" s="630"/>
      <c r="U171" s="612">
        <v>0</v>
      </c>
    </row>
    <row r="172" spans="1:21" ht="14.4" customHeight="1" x14ac:dyDescent="0.3">
      <c r="A172" s="565">
        <v>30</v>
      </c>
      <c r="B172" s="566" t="s">
        <v>438</v>
      </c>
      <c r="C172" s="566">
        <v>89301301</v>
      </c>
      <c r="D172" s="628" t="s">
        <v>3533</v>
      </c>
      <c r="E172" s="629" t="s">
        <v>2273</v>
      </c>
      <c r="F172" s="566" t="s">
        <v>2263</v>
      </c>
      <c r="G172" s="566" t="s">
        <v>2557</v>
      </c>
      <c r="H172" s="566" t="s">
        <v>437</v>
      </c>
      <c r="I172" s="566" t="s">
        <v>2558</v>
      </c>
      <c r="J172" s="566" t="s">
        <v>2559</v>
      </c>
      <c r="K172" s="566" t="s">
        <v>2472</v>
      </c>
      <c r="L172" s="567">
        <v>22.96</v>
      </c>
      <c r="M172" s="567">
        <v>22.96</v>
      </c>
      <c r="N172" s="566">
        <v>1</v>
      </c>
      <c r="O172" s="630">
        <v>0.5</v>
      </c>
      <c r="P172" s="567"/>
      <c r="Q172" s="582">
        <v>0</v>
      </c>
      <c r="R172" s="566"/>
      <c r="S172" s="582">
        <v>0</v>
      </c>
      <c r="T172" s="630"/>
      <c r="U172" s="612">
        <v>0</v>
      </c>
    </row>
    <row r="173" spans="1:21" ht="14.4" customHeight="1" x14ac:dyDescent="0.3">
      <c r="A173" s="565">
        <v>30</v>
      </c>
      <c r="B173" s="566" t="s">
        <v>438</v>
      </c>
      <c r="C173" s="566">
        <v>89301301</v>
      </c>
      <c r="D173" s="628" t="s">
        <v>3533</v>
      </c>
      <c r="E173" s="629" t="s">
        <v>2273</v>
      </c>
      <c r="F173" s="566" t="s">
        <v>2263</v>
      </c>
      <c r="G173" s="566" t="s">
        <v>2339</v>
      </c>
      <c r="H173" s="566" t="s">
        <v>437</v>
      </c>
      <c r="I173" s="566" t="s">
        <v>2560</v>
      </c>
      <c r="J173" s="566" t="s">
        <v>509</v>
      </c>
      <c r="K173" s="566" t="s">
        <v>941</v>
      </c>
      <c r="L173" s="567">
        <v>0</v>
      </c>
      <c r="M173" s="567">
        <v>0</v>
      </c>
      <c r="N173" s="566">
        <v>1</v>
      </c>
      <c r="O173" s="630">
        <v>0.5</v>
      </c>
      <c r="P173" s="567"/>
      <c r="Q173" s="582"/>
      <c r="R173" s="566"/>
      <c r="S173" s="582">
        <v>0</v>
      </c>
      <c r="T173" s="630"/>
      <c r="U173" s="612">
        <v>0</v>
      </c>
    </row>
    <row r="174" spans="1:21" ht="14.4" customHeight="1" x14ac:dyDescent="0.3">
      <c r="A174" s="565">
        <v>30</v>
      </c>
      <c r="B174" s="566" t="s">
        <v>438</v>
      </c>
      <c r="C174" s="566">
        <v>89301301</v>
      </c>
      <c r="D174" s="628" t="s">
        <v>3533</v>
      </c>
      <c r="E174" s="629" t="s">
        <v>2273</v>
      </c>
      <c r="F174" s="566" t="s">
        <v>2263</v>
      </c>
      <c r="G174" s="566" t="s">
        <v>2339</v>
      </c>
      <c r="H174" s="566" t="s">
        <v>437</v>
      </c>
      <c r="I174" s="566" t="s">
        <v>2340</v>
      </c>
      <c r="J174" s="566" t="s">
        <v>540</v>
      </c>
      <c r="K174" s="566" t="s">
        <v>941</v>
      </c>
      <c r="L174" s="567">
        <v>0</v>
      </c>
      <c r="M174" s="567">
        <v>0</v>
      </c>
      <c r="N174" s="566">
        <v>1</v>
      </c>
      <c r="O174" s="630">
        <v>0.5</v>
      </c>
      <c r="P174" s="567"/>
      <c r="Q174" s="582"/>
      <c r="R174" s="566"/>
      <c r="S174" s="582">
        <v>0</v>
      </c>
      <c r="T174" s="630"/>
      <c r="U174" s="612">
        <v>0</v>
      </c>
    </row>
    <row r="175" spans="1:21" ht="14.4" customHeight="1" x14ac:dyDescent="0.3">
      <c r="A175" s="565">
        <v>30</v>
      </c>
      <c r="B175" s="566" t="s">
        <v>438</v>
      </c>
      <c r="C175" s="566">
        <v>89301301</v>
      </c>
      <c r="D175" s="628" t="s">
        <v>3533</v>
      </c>
      <c r="E175" s="629" t="s">
        <v>2273</v>
      </c>
      <c r="F175" s="566" t="s">
        <v>2263</v>
      </c>
      <c r="G175" s="566" t="s">
        <v>2345</v>
      </c>
      <c r="H175" s="566" t="s">
        <v>437</v>
      </c>
      <c r="I175" s="566" t="s">
        <v>2346</v>
      </c>
      <c r="J175" s="566" t="s">
        <v>1250</v>
      </c>
      <c r="K175" s="566" t="s">
        <v>1251</v>
      </c>
      <c r="L175" s="567">
        <v>20.239999999999998</v>
      </c>
      <c r="M175" s="567">
        <v>101.19999999999999</v>
      </c>
      <c r="N175" s="566">
        <v>5</v>
      </c>
      <c r="O175" s="630">
        <v>2.5</v>
      </c>
      <c r="P175" s="567"/>
      <c r="Q175" s="582">
        <v>0</v>
      </c>
      <c r="R175" s="566"/>
      <c r="S175" s="582">
        <v>0</v>
      </c>
      <c r="T175" s="630"/>
      <c r="U175" s="612">
        <v>0</v>
      </c>
    </row>
    <row r="176" spans="1:21" ht="14.4" customHeight="1" x14ac:dyDescent="0.3">
      <c r="A176" s="565">
        <v>30</v>
      </c>
      <c r="B176" s="566" t="s">
        <v>438</v>
      </c>
      <c r="C176" s="566">
        <v>89301301</v>
      </c>
      <c r="D176" s="628" t="s">
        <v>3533</v>
      </c>
      <c r="E176" s="629" t="s">
        <v>2273</v>
      </c>
      <c r="F176" s="566" t="s">
        <v>2263</v>
      </c>
      <c r="G176" s="566" t="s">
        <v>2345</v>
      </c>
      <c r="H176" s="566" t="s">
        <v>437</v>
      </c>
      <c r="I176" s="566" t="s">
        <v>2347</v>
      </c>
      <c r="J176" s="566" t="s">
        <v>796</v>
      </c>
      <c r="K176" s="566" t="s">
        <v>2170</v>
      </c>
      <c r="L176" s="567">
        <v>0</v>
      </c>
      <c r="M176" s="567">
        <v>0</v>
      </c>
      <c r="N176" s="566">
        <v>2</v>
      </c>
      <c r="O176" s="630">
        <v>1</v>
      </c>
      <c r="P176" s="567">
        <v>0</v>
      </c>
      <c r="Q176" s="582"/>
      <c r="R176" s="566">
        <v>1</v>
      </c>
      <c r="S176" s="582">
        <v>0.5</v>
      </c>
      <c r="T176" s="630">
        <v>0.5</v>
      </c>
      <c r="U176" s="612">
        <v>0.5</v>
      </c>
    </row>
    <row r="177" spans="1:21" ht="14.4" customHeight="1" x14ac:dyDescent="0.3">
      <c r="A177" s="565">
        <v>30</v>
      </c>
      <c r="B177" s="566" t="s">
        <v>438</v>
      </c>
      <c r="C177" s="566">
        <v>89301301</v>
      </c>
      <c r="D177" s="628" t="s">
        <v>3533</v>
      </c>
      <c r="E177" s="629" t="s">
        <v>2273</v>
      </c>
      <c r="F177" s="566" t="s">
        <v>2263</v>
      </c>
      <c r="G177" s="566" t="s">
        <v>2350</v>
      </c>
      <c r="H177" s="566" t="s">
        <v>437</v>
      </c>
      <c r="I177" s="566" t="s">
        <v>2351</v>
      </c>
      <c r="J177" s="566" t="s">
        <v>752</v>
      </c>
      <c r="K177" s="566" t="s">
        <v>2352</v>
      </c>
      <c r="L177" s="567">
        <v>23.72</v>
      </c>
      <c r="M177" s="567">
        <v>94.88</v>
      </c>
      <c r="N177" s="566">
        <v>4</v>
      </c>
      <c r="O177" s="630">
        <v>2</v>
      </c>
      <c r="P177" s="567">
        <v>23.72</v>
      </c>
      <c r="Q177" s="582">
        <v>0.25</v>
      </c>
      <c r="R177" s="566">
        <v>1</v>
      </c>
      <c r="S177" s="582">
        <v>0.25</v>
      </c>
      <c r="T177" s="630">
        <v>0.5</v>
      </c>
      <c r="U177" s="612">
        <v>0.25</v>
      </c>
    </row>
    <row r="178" spans="1:21" ht="14.4" customHeight="1" x14ac:dyDescent="0.3">
      <c r="A178" s="565">
        <v>30</v>
      </c>
      <c r="B178" s="566" t="s">
        <v>438</v>
      </c>
      <c r="C178" s="566">
        <v>89301301</v>
      </c>
      <c r="D178" s="628" t="s">
        <v>3533</v>
      </c>
      <c r="E178" s="629" t="s">
        <v>2273</v>
      </c>
      <c r="F178" s="566" t="s">
        <v>2263</v>
      </c>
      <c r="G178" s="566" t="s">
        <v>2561</v>
      </c>
      <c r="H178" s="566" t="s">
        <v>1360</v>
      </c>
      <c r="I178" s="566" t="s">
        <v>1810</v>
      </c>
      <c r="J178" s="566" t="s">
        <v>1811</v>
      </c>
      <c r="K178" s="566" t="s">
        <v>1362</v>
      </c>
      <c r="L178" s="567">
        <v>909.59</v>
      </c>
      <c r="M178" s="567">
        <v>909.59</v>
      </c>
      <c r="N178" s="566">
        <v>1</v>
      </c>
      <c r="O178" s="630">
        <v>1</v>
      </c>
      <c r="P178" s="567">
        <v>909.59</v>
      </c>
      <c r="Q178" s="582">
        <v>1</v>
      </c>
      <c r="R178" s="566">
        <v>1</v>
      </c>
      <c r="S178" s="582">
        <v>1</v>
      </c>
      <c r="T178" s="630">
        <v>1</v>
      </c>
      <c r="U178" s="612">
        <v>1</v>
      </c>
    </row>
    <row r="179" spans="1:21" ht="14.4" customHeight="1" x14ac:dyDescent="0.3">
      <c r="A179" s="565">
        <v>30</v>
      </c>
      <c r="B179" s="566" t="s">
        <v>438</v>
      </c>
      <c r="C179" s="566">
        <v>89301301</v>
      </c>
      <c r="D179" s="628" t="s">
        <v>3533</v>
      </c>
      <c r="E179" s="629" t="s">
        <v>2273</v>
      </c>
      <c r="F179" s="566" t="s">
        <v>2263</v>
      </c>
      <c r="G179" s="566" t="s">
        <v>2562</v>
      </c>
      <c r="H179" s="566" t="s">
        <v>437</v>
      </c>
      <c r="I179" s="566" t="s">
        <v>2563</v>
      </c>
      <c r="J179" s="566" t="s">
        <v>894</v>
      </c>
      <c r="K179" s="566" t="s">
        <v>2564</v>
      </c>
      <c r="L179" s="567">
        <v>175.73</v>
      </c>
      <c r="M179" s="567">
        <v>175.73</v>
      </c>
      <c r="N179" s="566">
        <v>1</v>
      </c>
      <c r="O179" s="630">
        <v>1</v>
      </c>
      <c r="P179" s="567"/>
      <c r="Q179" s="582">
        <v>0</v>
      </c>
      <c r="R179" s="566"/>
      <c r="S179" s="582">
        <v>0</v>
      </c>
      <c r="T179" s="630"/>
      <c r="U179" s="612">
        <v>0</v>
      </c>
    </row>
    <row r="180" spans="1:21" ht="14.4" customHeight="1" x14ac:dyDescent="0.3">
      <c r="A180" s="565">
        <v>30</v>
      </c>
      <c r="B180" s="566" t="s">
        <v>438</v>
      </c>
      <c r="C180" s="566">
        <v>89301301</v>
      </c>
      <c r="D180" s="628" t="s">
        <v>3533</v>
      </c>
      <c r="E180" s="629" t="s">
        <v>2273</v>
      </c>
      <c r="F180" s="566" t="s">
        <v>2263</v>
      </c>
      <c r="G180" s="566" t="s">
        <v>2353</v>
      </c>
      <c r="H180" s="566" t="s">
        <v>437</v>
      </c>
      <c r="I180" s="566" t="s">
        <v>2565</v>
      </c>
      <c r="J180" s="566" t="s">
        <v>817</v>
      </c>
      <c r="K180" s="566" t="s">
        <v>2566</v>
      </c>
      <c r="L180" s="567">
        <v>57.83</v>
      </c>
      <c r="M180" s="567">
        <v>57.83</v>
      </c>
      <c r="N180" s="566">
        <v>1</v>
      </c>
      <c r="O180" s="630">
        <v>0.5</v>
      </c>
      <c r="P180" s="567"/>
      <c r="Q180" s="582">
        <v>0</v>
      </c>
      <c r="R180" s="566"/>
      <c r="S180" s="582">
        <v>0</v>
      </c>
      <c r="T180" s="630"/>
      <c r="U180" s="612">
        <v>0</v>
      </c>
    </row>
    <row r="181" spans="1:21" ht="14.4" customHeight="1" x14ac:dyDescent="0.3">
      <c r="A181" s="565">
        <v>30</v>
      </c>
      <c r="B181" s="566" t="s">
        <v>438</v>
      </c>
      <c r="C181" s="566">
        <v>89301301</v>
      </c>
      <c r="D181" s="628" t="s">
        <v>3533</v>
      </c>
      <c r="E181" s="629" t="s">
        <v>2273</v>
      </c>
      <c r="F181" s="566" t="s">
        <v>2263</v>
      </c>
      <c r="G181" s="566" t="s">
        <v>2353</v>
      </c>
      <c r="H181" s="566" t="s">
        <v>437</v>
      </c>
      <c r="I181" s="566" t="s">
        <v>2565</v>
      </c>
      <c r="J181" s="566" t="s">
        <v>817</v>
      </c>
      <c r="K181" s="566" t="s">
        <v>2566</v>
      </c>
      <c r="L181" s="567">
        <v>124.04</v>
      </c>
      <c r="M181" s="567">
        <v>124.04</v>
      </c>
      <c r="N181" s="566">
        <v>1</v>
      </c>
      <c r="O181" s="630">
        <v>0.5</v>
      </c>
      <c r="P181" s="567"/>
      <c r="Q181" s="582">
        <v>0</v>
      </c>
      <c r="R181" s="566"/>
      <c r="S181" s="582">
        <v>0</v>
      </c>
      <c r="T181" s="630"/>
      <c r="U181" s="612">
        <v>0</v>
      </c>
    </row>
    <row r="182" spans="1:21" ht="14.4" customHeight="1" x14ac:dyDescent="0.3">
      <c r="A182" s="565">
        <v>30</v>
      </c>
      <c r="B182" s="566" t="s">
        <v>438</v>
      </c>
      <c r="C182" s="566">
        <v>89301301</v>
      </c>
      <c r="D182" s="628" t="s">
        <v>3533</v>
      </c>
      <c r="E182" s="629" t="s">
        <v>2273</v>
      </c>
      <c r="F182" s="566" t="s">
        <v>2263</v>
      </c>
      <c r="G182" s="566" t="s">
        <v>2353</v>
      </c>
      <c r="H182" s="566" t="s">
        <v>437</v>
      </c>
      <c r="I182" s="566" t="s">
        <v>2354</v>
      </c>
      <c r="J182" s="566" t="s">
        <v>2355</v>
      </c>
      <c r="K182" s="566" t="s">
        <v>1525</v>
      </c>
      <c r="L182" s="567">
        <v>29.65</v>
      </c>
      <c r="M182" s="567">
        <v>29.65</v>
      </c>
      <c r="N182" s="566">
        <v>1</v>
      </c>
      <c r="O182" s="630">
        <v>0.5</v>
      </c>
      <c r="P182" s="567"/>
      <c r="Q182" s="582">
        <v>0</v>
      </c>
      <c r="R182" s="566"/>
      <c r="S182" s="582">
        <v>0</v>
      </c>
      <c r="T182" s="630"/>
      <c r="U182" s="612">
        <v>0</v>
      </c>
    </row>
    <row r="183" spans="1:21" ht="14.4" customHeight="1" x14ac:dyDescent="0.3">
      <c r="A183" s="565">
        <v>30</v>
      </c>
      <c r="B183" s="566" t="s">
        <v>438</v>
      </c>
      <c r="C183" s="566">
        <v>89301301</v>
      </c>
      <c r="D183" s="628" t="s">
        <v>3533</v>
      </c>
      <c r="E183" s="629" t="s">
        <v>2273</v>
      </c>
      <c r="F183" s="566" t="s">
        <v>2263</v>
      </c>
      <c r="G183" s="566" t="s">
        <v>2567</v>
      </c>
      <c r="H183" s="566" t="s">
        <v>437</v>
      </c>
      <c r="I183" s="566" t="s">
        <v>2568</v>
      </c>
      <c r="J183" s="566" t="s">
        <v>1238</v>
      </c>
      <c r="K183" s="566" t="s">
        <v>498</v>
      </c>
      <c r="L183" s="567">
        <v>0</v>
      </c>
      <c r="M183" s="567">
        <v>0</v>
      </c>
      <c r="N183" s="566">
        <v>1</v>
      </c>
      <c r="O183" s="630">
        <v>0.5</v>
      </c>
      <c r="P183" s="567"/>
      <c r="Q183" s="582"/>
      <c r="R183" s="566"/>
      <c r="S183" s="582">
        <v>0</v>
      </c>
      <c r="T183" s="630"/>
      <c r="U183" s="612">
        <v>0</v>
      </c>
    </row>
    <row r="184" spans="1:21" ht="14.4" customHeight="1" x14ac:dyDescent="0.3">
      <c r="A184" s="565">
        <v>30</v>
      </c>
      <c r="B184" s="566" t="s">
        <v>438</v>
      </c>
      <c r="C184" s="566">
        <v>89301301</v>
      </c>
      <c r="D184" s="628" t="s">
        <v>3533</v>
      </c>
      <c r="E184" s="629" t="s">
        <v>2273</v>
      </c>
      <c r="F184" s="566" t="s">
        <v>2263</v>
      </c>
      <c r="G184" s="566" t="s">
        <v>2363</v>
      </c>
      <c r="H184" s="566" t="s">
        <v>1360</v>
      </c>
      <c r="I184" s="566" t="s">
        <v>1910</v>
      </c>
      <c r="J184" s="566" t="s">
        <v>1540</v>
      </c>
      <c r="K184" s="566" t="s">
        <v>1541</v>
      </c>
      <c r="L184" s="567">
        <v>25.07</v>
      </c>
      <c r="M184" s="567">
        <v>25.07</v>
      </c>
      <c r="N184" s="566">
        <v>1</v>
      </c>
      <c r="O184" s="630">
        <v>0.5</v>
      </c>
      <c r="P184" s="567"/>
      <c r="Q184" s="582">
        <v>0</v>
      </c>
      <c r="R184" s="566"/>
      <c r="S184" s="582">
        <v>0</v>
      </c>
      <c r="T184" s="630"/>
      <c r="U184" s="612">
        <v>0</v>
      </c>
    </row>
    <row r="185" spans="1:21" ht="14.4" customHeight="1" x14ac:dyDescent="0.3">
      <c r="A185" s="565">
        <v>30</v>
      </c>
      <c r="B185" s="566" t="s">
        <v>438</v>
      </c>
      <c r="C185" s="566">
        <v>89301301</v>
      </c>
      <c r="D185" s="628" t="s">
        <v>3533</v>
      </c>
      <c r="E185" s="629" t="s">
        <v>2273</v>
      </c>
      <c r="F185" s="566" t="s">
        <v>2263</v>
      </c>
      <c r="G185" s="566" t="s">
        <v>2363</v>
      </c>
      <c r="H185" s="566" t="s">
        <v>437</v>
      </c>
      <c r="I185" s="566" t="s">
        <v>2569</v>
      </c>
      <c r="J185" s="566" t="s">
        <v>2570</v>
      </c>
      <c r="K185" s="566" t="s">
        <v>2571</v>
      </c>
      <c r="L185" s="567">
        <v>25.07</v>
      </c>
      <c r="M185" s="567">
        <v>25.07</v>
      </c>
      <c r="N185" s="566">
        <v>1</v>
      </c>
      <c r="O185" s="630">
        <v>0.5</v>
      </c>
      <c r="P185" s="567"/>
      <c r="Q185" s="582">
        <v>0</v>
      </c>
      <c r="R185" s="566"/>
      <c r="S185" s="582">
        <v>0</v>
      </c>
      <c r="T185" s="630"/>
      <c r="U185" s="612">
        <v>0</v>
      </c>
    </row>
    <row r="186" spans="1:21" ht="14.4" customHeight="1" x14ac:dyDescent="0.3">
      <c r="A186" s="565">
        <v>30</v>
      </c>
      <c r="B186" s="566" t="s">
        <v>438</v>
      </c>
      <c r="C186" s="566">
        <v>89301301</v>
      </c>
      <c r="D186" s="628" t="s">
        <v>3533</v>
      </c>
      <c r="E186" s="629" t="s">
        <v>2273</v>
      </c>
      <c r="F186" s="566" t="s">
        <v>2263</v>
      </c>
      <c r="G186" s="566" t="s">
        <v>2363</v>
      </c>
      <c r="H186" s="566" t="s">
        <v>437</v>
      </c>
      <c r="I186" s="566" t="s">
        <v>2572</v>
      </c>
      <c r="J186" s="566" t="s">
        <v>2573</v>
      </c>
      <c r="K186" s="566" t="s">
        <v>2574</v>
      </c>
      <c r="L186" s="567">
        <v>0</v>
      </c>
      <c r="M186" s="567">
        <v>0</v>
      </c>
      <c r="N186" s="566">
        <v>1</v>
      </c>
      <c r="O186" s="630">
        <v>0.5</v>
      </c>
      <c r="P186" s="567"/>
      <c r="Q186" s="582"/>
      <c r="R186" s="566"/>
      <c r="S186" s="582">
        <v>0</v>
      </c>
      <c r="T186" s="630"/>
      <c r="U186" s="612">
        <v>0</v>
      </c>
    </row>
    <row r="187" spans="1:21" ht="14.4" customHeight="1" x14ac:dyDescent="0.3">
      <c r="A187" s="565">
        <v>30</v>
      </c>
      <c r="B187" s="566" t="s">
        <v>438</v>
      </c>
      <c r="C187" s="566">
        <v>89301301</v>
      </c>
      <c r="D187" s="628" t="s">
        <v>3533</v>
      </c>
      <c r="E187" s="629" t="s">
        <v>2273</v>
      </c>
      <c r="F187" s="566" t="s">
        <v>2263</v>
      </c>
      <c r="G187" s="566" t="s">
        <v>2364</v>
      </c>
      <c r="H187" s="566" t="s">
        <v>1360</v>
      </c>
      <c r="I187" s="566" t="s">
        <v>1854</v>
      </c>
      <c r="J187" s="566" t="s">
        <v>1542</v>
      </c>
      <c r="K187" s="566" t="s">
        <v>586</v>
      </c>
      <c r="L187" s="567">
        <v>414.85</v>
      </c>
      <c r="M187" s="567">
        <v>1244.5500000000002</v>
      </c>
      <c r="N187" s="566">
        <v>3</v>
      </c>
      <c r="O187" s="630">
        <v>1.5</v>
      </c>
      <c r="P187" s="567"/>
      <c r="Q187" s="582">
        <v>0</v>
      </c>
      <c r="R187" s="566"/>
      <c r="S187" s="582">
        <v>0</v>
      </c>
      <c r="T187" s="630"/>
      <c r="U187" s="612">
        <v>0</v>
      </c>
    </row>
    <row r="188" spans="1:21" ht="14.4" customHeight="1" x14ac:dyDescent="0.3">
      <c r="A188" s="565">
        <v>30</v>
      </c>
      <c r="B188" s="566" t="s">
        <v>438</v>
      </c>
      <c r="C188" s="566">
        <v>89301301</v>
      </c>
      <c r="D188" s="628" t="s">
        <v>3533</v>
      </c>
      <c r="E188" s="629" t="s">
        <v>2273</v>
      </c>
      <c r="F188" s="566" t="s">
        <v>2263</v>
      </c>
      <c r="G188" s="566" t="s">
        <v>2575</v>
      </c>
      <c r="H188" s="566" t="s">
        <v>437</v>
      </c>
      <c r="I188" s="566" t="s">
        <v>2576</v>
      </c>
      <c r="J188" s="566" t="s">
        <v>2577</v>
      </c>
      <c r="K188" s="566" t="s">
        <v>2578</v>
      </c>
      <c r="L188" s="567">
        <v>0</v>
      </c>
      <c r="M188" s="567">
        <v>0</v>
      </c>
      <c r="N188" s="566">
        <v>1</v>
      </c>
      <c r="O188" s="630">
        <v>1</v>
      </c>
      <c r="P188" s="567"/>
      <c r="Q188" s="582"/>
      <c r="R188" s="566"/>
      <c r="S188" s="582">
        <v>0</v>
      </c>
      <c r="T188" s="630"/>
      <c r="U188" s="612">
        <v>0</v>
      </c>
    </row>
    <row r="189" spans="1:21" ht="14.4" customHeight="1" x14ac:dyDescent="0.3">
      <c r="A189" s="565">
        <v>30</v>
      </c>
      <c r="B189" s="566" t="s">
        <v>438</v>
      </c>
      <c r="C189" s="566">
        <v>89301301</v>
      </c>
      <c r="D189" s="628" t="s">
        <v>3533</v>
      </c>
      <c r="E189" s="629" t="s">
        <v>2273</v>
      </c>
      <c r="F189" s="566" t="s">
        <v>2263</v>
      </c>
      <c r="G189" s="566" t="s">
        <v>2579</v>
      </c>
      <c r="H189" s="566" t="s">
        <v>1360</v>
      </c>
      <c r="I189" s="566" t="s">
        <v>2177</v>
      </c>
      <c r="J189" s="566" t="s">
        <v>1396</v>
      </c>
      <c r="K189" s="566" t="s">
        <v>457</v>
      </c>
      <c r="L189" s="567">
        <v>158.16999999999999</v>
      </c>
      <c r="M189" s="567">
        <v>316.33999999999997</v>
      </c>
      <c r="N189" s="566">
        <v>2</v>
      </c>
      <c r="O189" s="630">
        <v>1</v>
      </c>
      <c r="P189" s="567"/>
      <c r="Q189" s="582">
        <v>0</v>
      </c>
      <c r="R189" s="566"/>
      <c r="S189" s="582">
        <v>0</v>
      </c>
      <c r="T189" s="630"/>
      <c r="U189" s="612">
        <v>0</v>
      </c>
    </row>
    <row r="190" spans="1:21" ht="14.4" customHeight="1" x14ac:dyDescent="0.3">
      <c r="A190" s="565">
        <v>30</v>
      </c>
      <c r="B190" s="566" t="s">
        <v>438</v>
      </c>
      <c r="C190" s="566">
        <v>89301301</v>
      </c>
      <c r="D190" s="628" t="s">
        <v>3533</v>
      </c>
      <c r="E190" s="629" t="s">
        <v>2273</v>
      </c>
      <c r="F190" s="566" t="s">
        <v>2263</v>
      </c>
      <c r="G190" s="566" t="s">
        <v>2370</v>
      </c>
      <c r="H190" s="566" t="s">
        <v>437</v>
      </c>
      <c r="I190" s="566" t="s">
        <v>2371</v>
      </c>
      <c r="J190" s="566" t="s">
        <v>1280</v>
      </c>
      <c r="K190" s="566" t="s">
        <v>941</v>
      </c>
      <c r="L190" s="567">
        <v>12.26</v>
      </c>
      <c r="M190" s="567">
        <v>12.26</v>
      </c>
      <c r="N190" s="566">
        <v>1</v>
      </c>
      <c r="O190" s="630">
        <v>1</v>
      </c>
      <c r="P190" s="567"/>
      <c r="Q190" s="582">
        <v>0</v>
      </c>
      <c r="R190" s="566"/>
      <c r="S190" s="582">
        <v>0</v>
      </c>
      <c r="T190" s="630"/>
      <c r="U190" s="612">
        <v>0</v>
      </c>
    </row>
    <row r="191" spans="1:21" ht="14.4" customHeight="1" x14ac:dyDescent="0.3">
      <c r="A191" s="565">
        <v>30</v>
      </c>
      <c r="B191" s="566" t="s">
        <v>438</v>
      </c>
      <c r="C191" s="566">
        <v>89301301</v>
      </c>
      <c r="D191" s="628" t="s">
        <v>3533</v>
      </c>
      <c r="E191" s="629" t="s">
        <v>2273</v>
      </c>
      <c r="F191" s="566" t="s">
        <v>2263</v>
      </c>
      <c r="G191" s="566" t="s">
        <v>2370</v>
      </c>
      <c r="H191" s="566" t="s">
        <v>437</v>
      </c>
      <c r="I191" s="566" t="s">
        <v>2580</v>
      </c>
      <c r="J191" s="566" t="s">
        <v>1280</v>
      </c>
      <c r="K191" s="566" t="s">
        <v>510</v>
      </c>
      <c r="L191" s="567">
        <v>30.65</v>
      </c>
      <c r="M191" s="567">
        <v>30.65</v>
      </c>
      <c r="N191" s="566">
        <v>1</v>
      </c>
      <c r="O191" s="630">
        <v>0.5</v>
      </c>
      <c r="P191" s="567"/>
      <c r="Q191" s="582">
        <v>0</v>
      </c>
      <c r="R191" s="566"/>
      <c r="S191" s="582">
        <v>0</v>
      </c>
      <c r="T191" s="630"/>
      <c r="U191" s="612">
        <v>0</v>
      </c>
    </row>
    <row r="192" spans="1:21" ht="14.4" customHeight="1" x14ac:dyDescent="0.3">
      <c r="A192" s="565">
        <v>30</v>
      </c>
      <c r="B192" s="566" t="s">
        <v>438</v>
      </c>
      <c r="C192" s="566">
        <v>89301301</v>
      </c>
      <c r="D192" s="628" t="s">
        <v>3533</v>
      </c>
      <c r="E192" s="629" t="s">
        <v>2273</v>
      </c>
      <c r="F192" s="566" t="s">
        <v>2263</v>
      </c>
      <c r="G192" s="566" t="s">
        <v>2370</v>
      </c>
      <c r="H192" s="566" t="s">
        <v>437</v>
      </c>
      <c r="I192" s="566" t="s">
        <v>2372</v>
      </c>
      <c r="J192" s="566" t="s">
        <v>1034</v>
      </c>
      <c r="K192" s="566" t="s">
        <v>2373</v>
      </c>
      <c r="L192" s="567">
        <v>12.26</v>
      </c>
      <c r="M192" s="567">
        <v>24.52</v>
      </c>
      <c r="N192" s="566">
        <v>2</v>
      </c>
      <c r="O192" s="630">
        <v>1</v>
      </c>
      <c r="P192" s="567"/>
      <c r="Q192" s="582">
        <v>0</v>
      </c>
      <c r="R192" s="566"/>
      <c r="S192" s="582">
        <v>0</v>
      </c>
      <c r="T192" s="630"/>
      <c r="U192" s="612">
        <v>0</v>
      </c>
    </row>
    <row r="193" spans="1:21" ht="14.4" customHeight="1" x14ac:dyDescent="0.3">
      <c r="A193" s="565">
        <v>30</v>
      </c>
      <c r="B193" s="566" t="s">
        <v>438</v>
      </c>
      <c r="C193" s="566">
        <v>89301301</v>
      </c>
      <c r="D193" s="628" t="s">
        <v>3533</v>
      </c>
      <c r="E193" s="629" t="s">
        <v>2273</v>
      </c>
      <c r="F193" s="566" t="s">
        <v>2263</v>
      </c>
      <c r="G193" s="566" t="s">
        <v>2370</v>
      </c>
      <c r="H193" s="566" t="s">
        <v>437</v>
      </c>
      <c r="I193" s="566" t="s">
        <v>2581</v>
      </c>
      <c r="J193" s="566" t="s">
        <v>1034</v>
      </c>
      <c r="K193" s="566" t="s">
        <v>1037</v>
      </c>
      <c r="L193" s="567">
        <v>30.65</v>
      </c>
      <c r="M193" s="567">
        <v>30.65</v>
      </c>
      <c r="N193" s="566">
        <v>1</v>
      </c>
      <c r="O193" s="630">
        <v>1</v>
      </c>
      <c r="P193" s="567"/>
      <c r="Q193" s="582">
        <v>0</v>
      </c>
      <c r="R193" s="566"/>
      <c r="S193" s="582">
        <v>0</v>
      </c>
      <c r="T193" s="630"/>
      <c r="U193" s="612">
        <v>0</v>
      </c>
    </row>
    <row r="194" spans="1:21" ht="14.4" customHeight="1" x14ac:dyDescent="0.3">
      <c r="A194" s="565">
        <v>30</v>
      </c>
      <c r="B194" s="566" t="s">
        <v>438</v>
      </c>
      <c r="C194" s="566">
        <v>89301301</v>
      </c>
      <c r="D194" s="628" t="s">
        <v>3533</v>
      </c>
      <c r="E194" s="629" t="s">
        <v>2273</v>
      </c>
      <c r="F194" s="566" t="s">
        <v>2263</v>
      </c>
      <c r="G194" s="566" t="s">
        <v>2370</v>
      </c>
      <c r="H194" s="566" t="s">
        <v>437</v>
      </c>
      <c r="I194" s="566" t="s">
        <v>2374</v>
      </c>
      <c r="J194" s="566" t="s">
        <v>2375</v>
      </c>
      <c r="K194" s="566" t="s">
        <v>2376</v>
      </c>
      <c r="L194" s="567">
        <v>12.26</v>
      </c>
      <c r="M194" s="567">
        <v>12.26</v>
      </c>
      <c r="N194" s="566">
        <v>1</v>
      </c>
      <c r="O194" s="630">
        <v>0.5</v>
      </c>
      <c r="P194" s="567"/>
      <c r="Q194" s="582">
        <v>0</v>
      </c>
      <c r="R194" s="566"/>
      <c r="S194" s="582">
        <v>0</v>
      </c>
      <c r="T194" s="630"/>
      <c r="U194" s="612">
        <v>0</v>
      </c>
    </row>
    <row r="195" spans="1:21" ht="14.4" customHeight="1" x14ac:dyDescent="0.3">
      <c r="A195" s="565">
        <v>30</v>
      </c>
      <c r="B195" s="566" t="s">
        <v>438</v>
      </c>
      <c r="C195" s="566">
        <v>89301301</v>
      </c>
      <c r="D195" s="628" t="s">
        <v>3533</v>
      </c>
      <c r="E195" s="629" t="s">
        <v>2273</v>
      </c>
      <c r="F195" s="566" t="s">
        <v>2263</v>
      </c>
      <c r="G195" s="566" t="s">
        <v>2370</v>
      </c>
      <c r="H195" s="566" t="s">
        <v>437</v>
      </c>
      <c r="I195" s="566" t="s">
        <v>2374</v>
      </c>
      <c r="J195" s="566" t="s">
        <v>2375</v>
      </c>
      <c r="K195" s="566" t="s">
        <v>2377</v>
      </c>
      <c r="L195" s="567">
        <v>12.26</v>
      </c>
      <c r="M195" s="567">
        <v>49.04</v>
      </c>
      <c r="N195" s="566">
        <v>4</v>
      </c>
      <c r="O195" s="630">
        <v>2.5</v>
      </c>
      <c r="P195" s="567"/>
      <c r="Q195" s="582">
        <v>0</v>
      </c>
      <c r="R195" s="566"/>
      <c r="S195" s="582">
        <v>0</v>
      </c>
      <c r="T195" s="630"/>
      <c r="U195" s="612">
        <v>0</v>
      </c>
    </row>
    <row r="196" spans="1:21" ht="14.4" customHeight="1" x14ac:dyDescent="0.3">
      <c r="A196" s="565">
        <v>30</v>
      </c>
      <c r="B196" s="566" t="s">
        <v>438</v>
      </c>
      <c r="C196" s="566">
        <v>89301301</v>
      </c>
      <c r="D196" s="628" t="s">
        <v>3533</v>
      </c>
      <c r="E196" s="629" t="s">
        <v>2273</v>
      </c>
      <c r="F196" s="566" t="s">
        <v>2263</v>
      </c>
      <c r="G196" s="566" t="s">
        <v>2378</v>
      </c>
      <c r="H196" s="566" t="s">
        <v>437</v>
      </c>
      <c r="I196" s="566" t="s">
        <v>2379</v>
      </c>
      <c r="J196" s="566" t="s">
        <v>2380</v>
      </c>
      <c r="K196" s="566" t="s">
        <v>2381</v>
      </c>
      <c r="L196" s="567">
        <v>91.14</v>
      </c>
      <c r="M196" s="567">
        <v>273.42</v>
      </c>
      <c r="N196" s="566">
        <v>3</v>
      </c>
      <c r="O196" s="630">
        <v>2</v>
      </c>
      <c r="P196" s="567"/>
      <c r="Q196" s="582">
        <v>0</v>
      </c>
      <c r="R196" s="566"/>
      <c r="S196" s="582">
        <v>0</v>
      </c>
      <c r="T196" s="630"/>
      <c r="U196" s="612">
        <v>0</v>
      </c>
    </row>
    <row r="197" spans="1:21" ht="14.4" customHeight="1" x14ac:dyDescent="0.3">
      <c r="A197" s="565">
        <v>30</v>
      </c>
      <c r="B197" s="566" t="s">
        <v>438</v>
      </c>
      <c r="C197" s="566">
        <v>89301301</v>
      </c>
      <c r="D197" s="628" t="s">
        <v>3533</v>
      </c>
      <c r="E197" s="629" t="s">
        <v>2273</v>
      </c>
      <c r="F197" s="566" t="s">
        <v>2263</v>
      </c>
      <c r="G197" s="566" t="s">
        <v>2382</v>
      </c>
      <c r="H197" s="566" t="s">
        <v>1360</v>
      </c>
      <c r="I197" s="566" t="s">
        <v>1802</v>
      </c>
      <c r="J197" s="566" t="s">
        <v>1426</v>
      </c>
      <c r="K197" s="566" t="s">
        <v>1427</v>
      </c>
      <c r="L197" s="567">
        <v>0</v>
      </c>
      <c r="M197" s="567">
        <v>0</v>
      </c>
      <c r="N197" s="566">
        <v>1</v>
      </c>
      <c r="O197" s="630">
        <v>0.5</v>
      </c>
      <c r="P197" s="567"/>
      <c r="Q197" s="582"/>
      <c r="R197" s="566"/>
      <c r="S197" s="582">
        <v>0</v>
      </c>
      <c r="T197" s="630"/>
      <c r="U197" s="612">
        <v>0</v>
      </c>
    </row>
    <row r="198" spans="1:21" ht="14.4" customHeight="1" x14ac:dyDescent="0.3">
      <c r="A198" s="565">
        <v>30</v>
      </c>
      <c r="B198" s="566" t="s">
        <v>438</v>
      </c>
      <c r="C198" s="566">
        <v>89301301</v>
      </c>
      <c r="D198" s="628" t="s">
        <v>3533</v>
      </c>
      <c r="E198" s="629" t="s">
        <v>2273</v>
      </c>
      <c r="F198" s="566" t="s">
        <v>2263</v>
      </c>
      <c r="G198" s="566" t="s">
        <v>2582</v>
      </c>
      <c r="H198" s="566" t="s">
        <v>1360</v>
      </c>
      <c r="I198" s="566" t="s">
        <v>2583</v>
      </c>
      <c r="J198" s="566" t="s">
        <v>1793</v>
      </c>
      <c r="K198" s="566" t="s">
        <v>2584</v>
      </c>
      <c r="L198" s="567">
        <v>190.48</v>
      </c>
      <c r="M198" s="567">
        <v>380.96</v>
      </c>
      <c r="N198" s="566">
        <v>2</v>
      </c>
      <c r="O198" s="630">
        <v>1</v>
      </c>
      <c r="P198" s="567"/>
      <c r="Q198" s="582">
        <v>0</v>
      </c>
      <c r="R198" s="566"/>
      <c r="S198" s="582">
        <v>0</v>
      </c>
      <c r="T198" s="630"/>
      <c r="U198" s="612">
        <v>0</v>
      </c>
    </row>
    <row r="199" spans="1:21" ht="14.4" customHeight="1" x14ac:dyDescent="0.3">
      <c r="A199" s="565">
        <v>30</v>
      </c>
      <c r="B199" s="566" t="s">
        <v>438</v>
      </c>
      <c r="C199" s="566">
        <v>89301301</v>
      </c>
      <c r="D199" s="628" t="s">
        <v>3533</v>
      </c>
      <c r="E199" s="629" t="s">
        <v>2273</v>
      </c>
      <c r="F199" s="566" t="s">
        <v>2263</v>
      </c>
      <c r="G199" s="566" t="s">
        <v>2582</v>
      </c>
      <c r="H199" s="566" t="s">
        <v>1360</v>
      </c>
      <c r="I199" s="566" t="s">
        <v>1792</v>
      </c>
      <c r="J199" s="566" t="s">
        <v>1793</v>
      </c>
      <c r="K199" s="566" t="s">
        <v>1794</v>
      </c>
      <c r="L199" s="567">
        <v>380.96</v>
      </c>
      <c r="M199" s="567">
        <v>380.96</v>
      </c>
      <c r="N199" s="566">
        <v>1</v>
      </c>
      <c r="O199" s="630">
        <v>0.5</v>
      </c>
      <c r="P199" s="567"/>
      <c r="Q199" s="582">
        <v>0</v>
      </c>
      <c r="R199" s="566"/>
      <c r="S199" s="582">
        <v>0</v>
      </c>
      <c r="T199" s="630"/>
      <c r="U199" s="612">
        <v>0</v>
      </c>
    </row>
    <row r="200" spans="1:21" ht="14.4" customHeight="1" x14ac:dyDescent="0.3">
      <c r="A200" s="565">
        <v>30</v>
      </c>
      <c r="B200" s="566" t="s">
        <v>438</v>
      </c>
      <c r="C200" s="566">
        <v>89301301</v>
      </c>
      <c r="D200" s="628" t="s">
        <v>3533</v>
      </c>
      <c r="E200" s="629" t="s">
        <v>2273</v>
      </c>
      <c r="F200" s="566" t="s">
        <v>2263</v>
      </c>
      <c r="G200" s="566" t="s">
        <v>2585</v>
      </c>
      <c r="H200" s="566" t="s">
        <v>437</v>
      </c>
      <c r="I200" s="566" t="s">
        <v>2586</v>
      </c>
      <c r="J200" s="566" t="s">
        <v>1283</v>
      </c>
      <c r="K200" s="566" t="s">
        <v>771</v>
      </c>
      <c r="L200" s="567">
        <v>0</v>
      </c>
      <c r="M200" s="567">
        <v>0</v>
      </c>
      <c r="N200" s="566">
        <v>1</v>
      </c>
      <c r="O200" s="630">
        <v>0.5</v>
      </c>
      <c r="P200" s="567"/>
      <c r="Q200" s="582"/>
      <c r="R200" s="566"/>
      <c r="S200" s="582">
        <v>0</v>
      </c>
      <c r="T200" s="630"/>
      <c r="U200" s="612">
        <v>0</v>
      </c>
    </row>
    <row r="201" spans="1:21" ht="14.4" customHeight="1" x14ac:dyDescent="0.3">
      <c r="A201" s="565">
        <v>30</v>
      </c>
      <c r="B201" s="566" t="s">
        <v>438</v>
      </c>
      <c r="C201" s="566">
        <v>89301301</v>
      </c>
      <c r="D201" s="628" t="s">
        <v>3533</v>
      </c>
      <c r="E201" s="629" t="s">
        <v>2273</v>
      </c>
      <c r="F201" s="566" t="s">
        <v>2263</v>
      </c>
      <c r="G201" s="566" t="s">
        <v>2585</v>
      </c>
      <c r="H201" s="566" t="s">
        <v>437</v>
      </c>
      <c r="I201" s="566" t="s">
        <v>2587</v>
      </c>
      <c r="J201" s="566" t="s">
        <v>776</v>
      </c>
      <c r="K201" s="566" t="s">
        <v>777</v>
      </c>
      <c r="L201" s="567">
        <v>33.79</v>
      </c>
      <c r="M201" s="567">
        <v>67.58</v>
      </c>
      <c r="N201" s="566">
        <v>2</v>
      </c>
      <c r="O201" s="630">
        <v>1</v>
      </c>
      <c r="P201" s="567"/>
      <c r="Q201" s="582">
        <v>0</v>
      </c>
      <c r="R201" s="566"/>
      <c r="S201" s="582">
        <v>0</v>
      </c>
      <c r="T201" s="630"/>
      <c r="U201" s="612">
        <v>0</v>
      </c>
    </row>
    <row r="202" spans="1:21" ht="14.4" customHeight="1" x14ac:dyDescent="0.3">
      <c r="A202" s="565">
        <v>30</v>
      </c>
      <c r="B202" s="566" t="s">
        <v>438</v>
      </c>
      <c r="C202" s="566">
        <v>89301301</v>
      </c>
      <c r="D202" s="628" t="s">
        <v>3533</v>
      </c>
      <c r="E202" s="629" t="s">
        <v>2273</v>
      </c>
      <c r="F202" s="566" t="s">
        <v>2263</v>
      </c>
      <c r="G202" s="566" t="s">
        <v>2588</v>
      </c>
      <c r="H202" s="566" t="s">
        <v>1360</v>
      </c>
      <c r="I202" s="566" t="s">
        <v>2589</v>
      </c>
      <c r="J202" s="566" t="s">
        <v>2590</v>
      </c>
      <c r="K202" s="566" t="s">
        <v>2170</v>
      </c>
      <c r="L202" s="567">
        <v>1319.81</v>
      </c>
      <c r="M202" s="567">
        <v>1319.81</v>
      </c>
      <c r="N202" s="566">
        <v>1</v>
      </c>
      <c r="O202" s="630">
        <v>0.5</v>
      </c>
      <c r="P202" s="567"/>
      <c r="Q202" s="582">
        <v>0</v>
      </c>
      <c r="R202" s="566"/>
      <c r="S202" s="582">
        <v>0</v>
      </c>
      <c r="T202" s="630"/>
      <c r="U202" s="612">
        <v>0</v>
      </c>
    </row>
    <row r="203" spans="1:21" ht="14.4" customHeight="1" x14ac:dyDescent="0.3">
      <c r="A203" s="565">
        <v>30</v>
      </c>
      <c r="B203" s="566" t="s">
        <v>438</v>
      </c>
      <c r="C203" s="566">
        <v>89301301</v>
      </c>
      <c r="D203" s="628" t="s">
        <v>3533</v>
      </c>
      <c r="E203" s="629" t="s">
        <v>2273</v>
      </c>
      <c r="F203" s="566" t="s">
        <v>2263</v>
      </c>
      <c r="G203" s="566" t="s">
        <v>2591</v>
      </c>
      <c r="H203" s="566" t="s">
        <v>437</v>
      </c>
      <c r="I203" s="566" t="s">
        <v>2592</v>
      </c>
      <c r="J203" s="566" t="s">
        <v>2593</v>
      </c>
      <c r="K203" s="566" t="s">
        <v>2331</v>
      </c>
      <c r="L203" s="567">
        <v>0</v>
      </c>
      <c r="M203" s="567">
        <v>0</v>
      </c>
      <c r="N203" s="566">
        <v>1</v>
      </c>
      <c r="O203" s="630">
        <v>0.5</v>
      </c>
      <c r="P203" s="567"/>
      <c r="Q203" s="582"/>
      <c r="R203" s="566"/>
      <c r="S203" s="582">
        <v>0</v>
      </c>
      <c r="T203" s="630"/>
      <c r="U203" s="612">
        <v>0</v>
      </c>
    </row>
    <row r="204" spans="1:21" ht="14.4" customHeight="1" x14ac:dyDescent="0.3">
      <c r="A204" s="565">
        <v>30</v>
      </c>
      <c r="B204" s="566" t="s">
        <v>438</v>
      </c>
      <c r="C204" s="566">
        <v>89301301</v>
      </c>
      <c r="D204" s="628" t="s">
        <v>3533</v>
      </c>
      <c r="E204" s="629" t="s">
        <v>2273</v>
      </c>
      <c r="F204" s="566" t="s">
        <v>2263</v>
      </c>
      <c r="G204" s="566" t="s">
        <v>2591</v>
      </c>
      <c r="H204" s="566" t="s">
        <v>437</v>
      </c>
      <c r="I204" s="566" t="s">
        <v>2594</v>
      </c>
      <c r="J204" s="566" t="s">
        <v>2593</v>
      </c>
      <c r="K204" s="566" t="s">
        <v>2595</v>
      </c>
      <c r="L204" s="567">
        <v>559.04</v>
      </c>
      <c r="M204" s="567">
        <v>559.04</v>
      </c>
      <c r="N204" s="566">
        <v>1</v>
      </c>
      <c r="O204" s="630">
        <v>0.5</v>
      </c>
      <c r="P204" s="567"/>
      <c r="Q204" s="582">
        <v>0</v>
      </c>
      <c r="R204" s="566"/>
      <c r="S204" s="582">
        <v>0</v>
      </c>
      <c r="T204" s="630"/>
      <c r="U204" s="612">
        <v>0</v>
      </c>
    </row>
    <row r="205" spans="1:21" ht="14.4" customHeight="1" x14ac:dyDescent="0.3">
      <c r="A205" s="565">
        <v>30</v>
      </c>
      <c r="B205" s="566" t="s">
        <v>438</v>
      </c>
      <c r="C205" s="566">
        <v>89301301</v>
      </c>
      <c r="D205" s="628" t="s">
        <v>3533</v>
      </c>
      <c r="E205" s="629" t="s">
        <v>2273</v>
      </c>
      <c r="F205" s="566" t="s">
        <v>2263</v>
      </c>
      <c r="G205" s="566" t="s">
        <v>2596</v>
      </c>
      <c r="H205" s="566" t="s">
        <v>437</v>
      </c>
      <c r="I205" s="566" t="s">
        <v>2597</v>
      </c>
      <c r="J205" s="566" t="s">
        <v>2598</v>
      </c>
      <c r="K205" s="566" t="s">
        <v>565</v>
      </c>
      <c r="L205" s="567">
        <v>0</v>
      </c>
      <c r="M205" s="567">
        <v>0</v>
      </c>
      <c r="N205" s="566">
        <v>1</v>
      </c>
      <c r="O205" s="630">
        <v>1</v>
      </c>
      <c r="P205" s="567"/>
      <c r="Q205" s="582"/>
      <c r="R205" s="566"/>
      <c r="S205" s="582">
        <v>0</v>
      </c>
      <c r="T205" s="630"/>
      <c r="U205" s="612">
        <v>0</v>
      </c>
    </row>
    <row r="206" spans="1:21" ht="14.4" customHeight="1" x14ac:dyDescent="0.3">
      <c r="A206" s="565">
        <v>30</v>
      </c>
      <c r="B206" s="566" t="s">
        <v>438</v>
      </c>
      <c r="C206" s="566">
        <v>89301301</v>
      </c>
      <c r="D206" s="628" t="s">
        <v>3533</v>
      </c>
      <c r="E206" s="629" t="s">
        <v>2273</v>
      </c>
      <c r="F206" s="566" t="s">
        <v>2263</v>
      </c>
      <c r="G206" s="566" t="s">
        <v>2383</v>
      </c>
      <c r="H206" s="566" t="s">
        <v>1360</v>
      </c>
      <c r="I206" s="566" t="s">
        <v>2022</v>
      </c>
      <c r="J206" s="566" t="s">
        <v>1437</v>
      </c>
      <c r="K206" s="566" t="s">
        <v>2023</v>
      </c>
      <c r="L206" s="567">
        <v>50.57</v>
      </c>
      <c r="M206" s="567">
        <v>50.57</v>
      </c>
      <c r="N206" s="566">
        <v>1</v>
      </c>
      <c r="O206" s="630">
        <v>0.5</v>
      </c>
      <c r="P206" s="567"/>
      <c r="Q206" s="582">
        <v>0</v>
      </c>
      <c r="R206" s="566"/>
      <c r="S206" s="582">
        <v>0</v>
      </c>
      <c r="T206" s="630"/>
      <c r="U206" s="612">
        <v>0</v>
      </c>
    </row>
    <row r="207" spans="1:21" ht="14.4" customHeight="1" x14ac:dyDescent="0.3">
      <c r="A207" s="565">
        <v>30</v>
      </c>
      <c r="B207" s="566" t="s">
        <v>438</v>
      </c>
      <c r="C207" s="566">
        <v>89301301</v>
      </c>
      <c r="D207" s="628" t="s">
        <v>3533</v>
      </c>
      <c r="E207" s="629" t="s">
        <v>2273</v>
      </c>
      <c r="F207" s="566" t="s">
        <v>2263</v>
      </c>
      <c r="G207" s="566" t="s">
        <v>2383</v>
      </c>
      <c r="H207" s="566" t="s">
        <v>437</v>
      </c>
      <c r="I207" s="566" t="s">
        <v>2029</v>
      </c>
      <c r="J207" s="566" t="s">
        <v>2030</v>
      </c>
      <c r="K207" s="566" t="s">
        <v>2031</v>
      </c>
      <c r="L207" s="567">
        <v>86.76</v>
      </c>
      <c r="M207" s="567">
        <v>86.76</v>
      </c>
      <c r="N207" s="566">
        <v>1</v>
      </c>
      <c r="O207" s="630">
        <v>0.5</v>
      </c>
      <c r="P207" s="567"/>
      <c r="Q207" s="582">
        <v>0</v>
      </c>
      <c r="R207" s="566"/>
      <c r="S207" s="582">
        <v>0</v>
      </c>
      <c r="T207" s="630"/>
      <c r="U207" s="612">
        <v>0</v>
      </c>
    </row>
    <row r="208" spans="1:21" ht="14.4" customHeight="1" x14ac:dyDescent="0.3">
      <c r="A208" s="565">
        <v>30</v>
      </c>
      <c r="B208" s="566" t="s">
        <v>438</v>
      </c>
      <c r="C208" s="566">
        <v>89301301</v>
      </c>
      <c r="D208" s="628" t="s">
        <v>3533</v>
      </c>
      <c r="E208" s="629" t="s">
        <v>2273</v>
      </c>
      <c r="F208" s="566" t="s">
        <v>2263</v>
      </c>
      <c r="G208" s="566" t="s">
        <v>2391</v>
      </c>
      <c r="H208" s="566" t="s">
        <v>437</v>
      </c>
      <c r="I208" s="566" t="s">
        <v>2599</v>
      </c>
      <c r="J208" s="566" t="s">
        <v>2600</v>
      </c>
      <c r="K208" s="566" t="s">
        <v>2212</v>
      </c>
      <c r="L208" s="567">
        <v>100.63</v>
      </c>
      <c r="M208" s="567">
        <v>100.63</v>
      </c>
      <c r="N208" s="566">
        <v>1</v>
      </c>
      <c r="O208" s="630">
        <v>0.5</v>
      </c>
      <c r="P208" s="567"/>
      <c r="Q208" s="582">
        <v>0</v>
      </c>
      <c r="R208" s="566"/>
      <c r="S208" s="582">
        <v>0</v>
      </c>
      <c r="T208" s="630"/>
      <c r="U208" s="612">
        <v>0</v>
      </c>
    </row>
    <row r="209" spans="1:21" ht="14.4" customHeight="1" x14ac:dyDescent="0.3">
      <c r="A209" s="565">
        <v>30</v>
      </c>
      <c r="B209" s="566" t="s">
        <v>438</v>
      </c>
      <c r="C209" s="566">
        <v>89301301</v>
      </c>
      <c r="D209" s="628" t="s">
        <v>3533</v>
      </c>
      <c r="E209" s="629" t="s">
        <v>2273</v>
      </c>
      <c r="F209" s="566" t="s">
        <v>2263</v>
      </c>
      <c r="G209" s="566" t="s">
        <v>2393</v>
      </c>
      <c r="H209" s="566" t="s">
        <v>437</v>
      </c>
      <c r="I209" s="566" t="s">
        <v>2601</v>
      </c>
      <c r="J209" s="566" t="s">
        <v>2602</v>
      </c>
      <c r="K209" s="566" t="s">
        <v>2603</v>
      </c>
      <c r="L209" s="567">
        <v>0</v>
      </c>
      <c r="M209" s="567">
        <v>0</v>
      </c>
      <c r="N209" s="566">
        <v>8</v>
      </c>
      <c r="O209" s="630">
        <v>4</v>
      </c>
      <c r="P209" s="567">
        <v>0</v>
      </c>
      <c r="Q209" s="582"/>
      <c r="R209" s="566">
        <v>1</v>
      </c>
      <c r="S209" s="582">
        <v>0.125</v>
      </c>
      <c r="T209" s="630">
        <v>0.5</v>
      </c>
      <c r="U209" s="612">
        <v>0.125</v>
      </c>
    </row>
    <row r="210" spans="1:21" ht="14.4" customHeight="1" x14ac:dyDescent="0.3">
      <c r="A210" s="565">
        <v>30</v>
      </c>
      <c r="B210" s="566" t="s">
        <v>438</v>
      </c>
      <c r="C210" s="566">
        <v>89301301</v>
      </c>
      <c r="D210" s="628" t="s">
        <v>3533</v>
      </c>
      <c r="E210" s="629" t="s">
        <v>2273</v>
      </c>
      <c r="F210" s="566" t="s">
        <v>2263</v>
      </c>
      <c r="G210" s="566" t="s">
        <v>2393</v>
      </c>
      <c r="H210" s="566" t="s">
        <v>437</v>
      </c>
      <c r="I210" s="566" t="s">
        <v>2394</v>
      </c>
      <c r="J210" s="566" t="s">
        <v>2395</v>
      </c>
      <c r="K210" s="566" t="s">
        <v>2396</v>
      </c>
      <c r="L210" s="567">
        <v>0</v>
      </c>
      <c r="M210" s="567">
        <v>0</v>
      </c>
      <c r="N210" s="566">
        <v>1</v>
      </c>
      <c r="O210" s="630">
        <v>0.5</v>
      </c>
      <c r="P210" s="567">
        <v>0</v>
      </c>
      <c r="Q210" s="582"/>
      <c r="R210" s="566">
        <v>1</v>
      </c>
      <c r="S210" s="582">
        <v>1</v>
      </c>
      <c r="T210" s="630">
        <v>0.5</v>
      </c>
      <c r="U210" s="612">
        <v>1</v>
      </c>
    </row>
    <row r="211" spans="1:21" ht="14.4" customHeight="1" x14ac:dyDescent="0.3">
      <c r="A211" s="565">
        <v>30</v>
      </c>
      <c r="B211" s="566" t="s">
        <v>438</v>
      </c>
      <c r="C211" s="566">
        <v>89301301</v>
      </c>
      <c r="D211" s="628" t="s">
        <v>3533</v>
      </c>
      <c r="E211" s="629" t="s">
        <v>2273</v>
      </c>
      <c r="F211" s="566" t="s">
        <v>2263</v>
      </c>
      <c r="G211" s="566" t="s">
        <v>2604</v>
      </c>
      <c r="H211" s="566" t="s">
        <v>437</v>
      </c>
      <c r="I211" s="566" t="s">
        <v>2605</v>
      </c>
      <c r="J211" s="566" t="s">
        <v>2606</v>
      </c>
      <c r="K211" s="566" t="s">
        <v>2607</v>
      </c>
      <c r="L211" s="567">
        <v>98.31</v>
      </c>
      <c r="M211" s="567">
        <v>98.31</v>
      </c>
      <c r="N211" s="566">
        <v>1</v>
      </c>
      <c r="O211" s="630">
        <v>0.5</v>
      </c>
      <c r="P211" s="567"/>
      <c r="Q211" s="582">
        <v>0</v>
      </c>
      <c r="R211" s="566"/>
      <c r="S211" s="582">
        <v>0</v>
      </c>
      <c r="T211" s="630"/>
      <c r="U211" s="612">
        <v>0</v>
      </c>
    </row>
    <row r="212" spans="1:21" ht="14.4" customHeight="1" x14ac:dyDescent="0.3">
      <c r="A212" s="565">
        <v>30</v>
      </c>
      <c r="B212" s="566" t="s">
        <v>438</v>
      </c>
      <c r="C212" s="566">
        <v>89301301</v>
      </c>
      <c r="D212" s="628" t="s">
        <v>3533</v>
      </c>
      <c r="E212" s="629" t="s">
        <v>2273</v>
      </c>
      <c r="F212" s="566" t="s">
        <v>2263</v>
      </c>
      <c r="G212" s="566" t="s">
        <v>2608</v>
      </c>
      <c r="H212" s="566" t="s">
        <v>437</v>
      </c>
      <c r="I212" s="566" t="s">
        <v>2609</v>
      </c>
      <c r="J212" s="566" t="s">
        <v>841</v>
      </c>
      <c r="K212" s="566" t="s">
        <v>842</v>
      </c>
      <c r="L212" s="567">
        <v>1903.28</v>
      </c>
      <c r="M212" s="567">
        <v>1903.28</v>
      </c>
      <c r="N212" s="566">
        <v>1</v>
      </c>
      <c r="O212" s="630">
        <v>0.5</v>
      </c>
      <c r="P212" s="567"/>
      <c r="Q212" s="582">
        <v>0</v>
      </c>
      <c r="R212" s="566"/>
      <c r="S212" s="582">
        <v>0</v>
      </c>
      <c r="T212" s="630"/>
      <c r="U212" s="612">
        <v>0</v>
      </c>
    </row>
    <row r="213" spans="1:21" ht="14.4" customHeight="1" x14ac:dyDescent="0.3">
      <c r="A213" s="565">
        <v>30</v>
      </c>
      <c r="B213" s="566" t="s">
        <v>438</v>
      </c>
      <c r="C213" s="566">
        <v>89301301</v>
      </c>
      <c r="D213" s="628" t="s">
        <v>3533</v>
      </c>
      <c r="E213" s="629" t="s">
        <v>2273</v>
      </c>
      <c r="F213" s="566" t="s">
        <v>2263</v>
      </c>
      <c r="G213" s="566" t="s">
        <v>2397</v>
      </c>
      <c r="H213" s="566" t="s">
        <v>1360</v>
      </c>
      <c r="I213" s="566" t="s">
        <v>1828</v>
      </c>
      <c r="J213" s="566" t="s">
        <v>1448</v>
      </c>
      <c r="K213" s="566" t="s">
        <v>1829</v>
      </c>
      <c r="L213" s="567">
        <v>86.41</v>
      </c>
      <c r="M213" s="567">
        <v>86.41</v>
      </c>
      <c r="N213" s="566">
        <v>1</v>
      </c>
      <c r="O213" s="630">
        <v>0.5</v>
      </c>
      <c r="P213" s="567"/>
      <c r="Q213" s="582">
        <v>0</v>
      </c>
      <c r="R213" s="566"/>
      <c r="S213" s="582">
        <v>0</v>
      </c>
      <c r="T213" s="630"/>
      <c r="U213" s="612">
        <v>0</v>
      </c>
    </row>
    <row r="214" spans="1:21" ht="14.4" customHeight="1" x14ac:dyDescent="0.3">
      <c r="A214" s="565">
        <v>30</v>
      </c>
      <c r="B214" s="566" t="s">
        <v>438</v>
      </c>
      <c r="C214" s="566">
        <v>89301301</v>
      </c>
      <c r="D214" s="628" t="s">
        <v>3533</v>
      </c>
      <c r="E214" s="629" t="s">
        <v>2273</v>
      </c>
      <c r="F214" s="566" t="s">
        <v>2263</v>
      </c>
      <c r="G214" s="566" t="s">
        <v>2610</v>
      </c>
      <c r="H214" s="566" t="s">
        <v>1360</v>
      </c>
      <c r="I214" s="566" t="s">
        <v>2008</v>
      </c>
      <c r="J214" s="566" t="s">
        <v>1422</v>
      </c>
      <c r="K214" s="566" t="s">
        <v>530</v>
      </c>
      <c r="L214" s="567">
        <v>38.130000000000003</v>
      </c>
      <c r="M214" s="567">
        <v>38.130000000000003</v>
      </c>
      <c r="N214" s="566">
        <v>1</v>
      </c>
      <c r="O214" s="630">
        <v>0.5</v>
      </c>
      <c r="P214" s="567"/>
      <c r="Q214" s="582">
        <v>0</v>
      </c>
      <c r="R214" s="566"/>
      <c r="S214" s="582">
        <v>0</v>
      </c>
      <c r="T214" s="630"/>
      <c r="U214" s="612">
        <v>0</v>
      </c>
    </row>
    <row r="215" spans="1:21" ht="14.4" customHeight="1" x14ac:dyDescent="0.3">
      <c r="A215" s="565">
        <v>30</v>
      </c>
      <c r="B215" s="566" t="s">
        <v>438</v>
      </c>
      <c r="C215" s="566">
        <v>89301301</v>
      </c>
      <c r="D215" s="628" t="s">
        <v>3533</v>
      </c>
      <c r="E215" s="629" t="s">
        <v>2273</v>
      </c>
      <c r="F215" s="566" t="s">
        <v>2263</v>
      </c>
      <c r="G215" s="566" t="s">
        <v>2611</v>
      </c>
      <c r="H215" s="566" t="s">
        <v>437</v>
      </c>
      <c r="I215" s="566" t="s">
        <v>2612</v>
      </c>
      <c r="J215" s="566" t="s">
        <v>2613</v>
      </c>
      <c r="K215" s="566" t="s">
        <v>2614</v>
      </c>
      <c r="L215" s="567">
        <v>56.01</v>
      </c>
      <c r="M215" s="567">
        <v>112.02</v>
      </c>
      <c r="N215" s="566">
        <v>2</v>
      </c>
      <c r="O215" s="630">
        <v>1</v>
      </c>
      <c r="P215" s="567"/>
      <c r="Q215" s="582">
        <v>0</v>
      </c>
      <c r="R215" s="566"/>
      <c r="S215" s="582">
        <v>0</v>
      </c>
      <c r="T215" s="630"/>
      <c r="U215" s="612">
        <v>0</v>
      </c>
    </row>
    <row r="216" spans="1:21" ht="14.4" customHeight="1" x14ac:dyDescent="0.3">
      <c r="A216" s="565">
        <v>30</v>
      </c>
      <c r="B216" s="566" t="s">
        <v>438</v>
      </c>
      <c r="C216" s="566">
        <v>89301301</v>
      </c>
      <c r="D216" s="628" t="s">
        <v>3533</v>
      </c>
      <c r="E216" s="629" t="s">
        <v>2273</v>
      </c>
      <c r="F216" s="566" t="s">
        <v>2263</v>
      </c>
      <c r="G216" s="566" t="s">
        <v>2402</v>
      </c>
      <c r="H216" s="566" t="s">
        <v>437</v>
      </c>
      <c r="I216" s="566" t="s">
        <v>2407</v>
      </c>
      <c r="J216" s="566" t="s">
        <v>913</v>
      </c>
      <c r="K216" s="566" t="s">
        <v>2149</v>
      </c>
      <c r="L216" s="567">
        <v>44.89</v>
      </c>
      <c r="M216" s="567">
        <v>44.89</v>
      </c>
      <c r="N216" s="566">
        <v>1</v>
      </c>
      <c r="O216" s="630">
        <v>0.5</v>
      </c>
      <c r="P216" s="567"/>
      <c r="Q216" s="582">
        <v>0</v>
      </c>
      <c r="R216" s="566"/>
      <c r="S216" s="582">
        <v>0</v>
      </c>
      <c r="T216" s="630"/>
      <c r="U216" s="612">
        <v>0</v>
      </c>
    </row>
    <row r="217" spans="1:21" ht="14.4" customHeight="1" x14ac:dyDescent="0.3">
      <c r="A217" s="565">
        <v>30</v>
      </c>
      <c r="B217" s="566" t="s">
        <v>438</v>
      </c>
      <c r="C217" s="566">
        <v>89301301</v>
      </c>
      <c r="D217" s="628" t="s">
        <v>3533</v>
      </c>
      <c r="E217" s="629" t="s">
        <v>2273</v>
      </c>
      <c r="F217" s="566" t="s">
        <v>2263</v>
      </c>
      <c r="G217" s="566" t="s">
        <v>2402</v>
      </c>
      <c r="H217" s="566" t="s">
        <v>437</v>
      </c>
      <c r="I217" s="566" t="s">
        <v>2408</v>
      </c>
      <c r="J217" s="566" t="s">
        <v>881</v>
      </c>
      <c r="K217" s="566" t="s">
        <v>2409</v>
      </c>
      <c r="L217" s="567">
        <v>0</v>
      </c>
      <c r="M217" s="567">
        <v>0</v>
      </c>
      <c r="N217" s="566">
        <v>1</v>
      </c>
      <c r="O217" s="630">
        <v>0.5</v>
      </c>
      <c r="P217" s="567"/>
      <c r="Q217" s="582"/>
      <c r="R217" s="566"/>
      <c r="S217" s="582">
        <v>0</v>
      </c>
      <c r="T217" s="630"/>
      <c r="U217" s="612">
        <v>0</v>
      </c>
    </row>
    <row r="218" spans="1:21" ht="14.4" customHeight="1" x14ac:dyDescent="0.3">
      <c r="A218" s="565">
        <v>30</v>
      </c>
      <c r="B218" s="566" t="s">
        <v>438</v>
      </c>
      <c r="C218" s="566">
        <v>89301301</v>
      </c>
      <c r="D218" s="628" t="s">
        <v>3533</v>
      </c>
      <c r="E218" s="629" t="s">
        <v>2273</v>
      </c>
      <c r="F218" s="566" t="s">
        <v>2263</v>
      </c>
      <c r="G218" s="566" t="s">
        <v>2402</v>
      </c>
      <c r="H218" s="566" t="s">
        <v>437</v>
      </c>
      <c r="I218" s="566" t="s">
        <v>2410</v>
      </c>
      <c r="J218" s="566" t="s">
        <v>605</v>
      </c>
      <c r="K218" s="566" t="s">
        <v>2411</v>
      </c>
      <c r="L218" s="567">
        <v>0</v>
      </c>
      <c r="M218" s="567">
        <v>0</v>
      </c>
      <c r="N218" s="566">
        <v>1</v>
      </c>
      <c r="O218" s="630">
        <v>0.5</v>
      </c>
      <c r="P218" s="567">
        <v>0</v>
      </c>
      <c r="Q218" s="582"/>
      <c r="R218" s="566">
        <v>1</v>
      </c>
      <c r="S218" s="582">
        <v>1</v>
      </c>
      <c r="T218" s="630">
        <v>0.5</v>
      </c>
      <c r="U218" s="612">
        <v>1</v>
      </c>
    </row>
    <row r="219" spans="1:21" ht="14.4" customHeight="1" x14ac:dyDescent="0.3">
      <c r="A219" s="565">
        <v>30</v>
      </c>
      <c r="B219" s="566" t="s">
        <v>438</v>
      </c>
      <c r="C219" s="566">
        <v>89301301</v>
      </c>
      <c r="D219" s="628" t="s">
        <v>3533</v>
      </c>
      <c r="E219" s="629" t="s">
        <v>2273</v>
      </c>
      <c r="F219" s="566" t="s">
        <v>2263</v>
      </c>
      <c r="G219" s="566" t="s">
        <v>2615</v>
      </c>
      <c r="H219" s="566" t="s">
        <v>1360</v>
      </c>
      <c r="I219" s="566" t="s">
        <v>2616</v>
      </c>
      <c r="J219" s="566" t="s">
        <v>2617</v>
      </c>
      <c r="K219" s="566" t="s">
        <v>2618</v>
      </c>
      <c r="L219" s="567">
        <v>418.37</v>
      </c>
      <c r="M219" s="567">
        <v>836.74</v>
      </c>
      <c r="N219" s="566">
        <v>2</v>
      </c>
      <c r="O219" s="630">
        <v>1</v>
      </c>
      <c r="P219" s="567">
        <v>418.37</v>
      </c>
      <c r="Q219" s="582">
        <v>0.5</v>
      </c>
      <c r="R219" s="566">
        <v>1</v>
      </c>
      <c r="S219" s="582">
        <v>0.5</v>
      </c>
      <c r="T219" s="630">
        <v>0.5</v>
      </c>
      <c r="U219" s="612">
        <v>0.5</v>
      </c>
    </row>
    <row r="220" spans="1:21" ht="14.4" customHeight="1" x14ac:dyDescent="0.3">
      <c r="A220" s="565">
        <v>30</v>
      </c>
      <c r="B220" s="566" t="s">
        <v>438</v>
      </c>
      <c r="C220" s="566">
        <v>89301301</v>
      </c>
      <c r="D220" s="628" t="s">
        <v>3533</v>
      </c>
      <c r="E220" s="629" t="s">
        <v>2273</v>
      </c>
      <c r="F220" s="566" t="s">
        <v>2263</v>
      </c>
      <c r="G220" s="566" t="s">
        <v>2619</v>
      </c>
      <c r="H220" s="566" t="s">
        <v>437</v>
      </c>
      <c r="I220" s="566" t="s">
        <v>2620</v>
      </c>
      <c r="J220" s="566" t="s">
        <v>770</v>
      </c>
      <c r="K220" s="566" t="s">
        <v>2621</v>
      </c>
      <c r="L220" s="567">
        <v>400.53</v>
      </c>
      <c r="M220" s="567">
        <v>801.06</v>
      </c>
      <c r="N220" s="566">
        <v>2</v>
      </c>
      <c r="O220" s="630">
        <v>1</v>
      </c>
      <c r="P220" s="567"/>
      <c r="Q220" s="582">
        <v>0</v>
      </c>
      <c r="R220" s="566"/>
      <c r="S220" s="582">
        <v>0</v>
      </c>
      <c r="T220" s="630"/>
      <c r="U220" s="612">
        <v>0</v>
      </c>
    </row>
    <row r="221" spans="1:21" ht="14.4" customHeight="1" x14ac:dyDescent="0.3">
      <c r="A221" s="565">
        <v>30</v>
      </c>
      <c r="B221" s="566" t="s">
        <v>438</v>
      </c>
      <c r="C221" s="566">
        <v>89301301</v>
      </c>
      <c r="D221" s="628" t="s">
        <v>3533</v>
      </c>
      <c r="E221" s="629" t="s">
        <v>2273</v>
      </c>
      <c r="F221" s="566" t="s">
        <v>2263</v>
      </c>
      <c r="G221" s="566" t="s">
        <v>2417</v>
      </c>
      <c r="H221" s="566" t="s">
        <v>1360</v>
      </c>
      <c r="I221" s="566" t="s">
        <v>1842</v>
      </c>
      <c r="J221" s="566" t="s">
        <v>1411</v>
      </c>
      <c r="K221" s="566" t="s">
        <v>1412</v>
      </c>
      <c r="L221" s="567">
        <v>468.96</v>
      </c>
      <c r="M221" s="567">
        <v>1406.8799999999999</v>
      </c>
      <c r="N221" s="566">
        <v>3</v>
      </c>
      <c r="O221" s="630">
        <v>1</v>
      </c>
      <c r="P221" s="567">
        <v>468.96</v>
      </c>
      <c r="Q221" s="582">
        <v>0.33333333333333337</v>
      </c>
      <c r="R221" s="566">
        <v>1</v>
      </c>
      <c r="S221" s="582">
        <v>0.33333333333333331</v>
      </c>
      <c r="T221" s="630">
        <v>0.5</v>
      </c>
      <c r="U221" s="612">
        <v>0.5</v>
      </c>
    </row>
    <row r="222" spans="1:21" ht="14.4" customHeight="1" x14ac:dyDescent="0.3">
      <c r="A222" s="565">
        <v>30</v>
      </c>
      <c r="B222" s="566" t="s">
        <v>438</v>
      </c>
      <c r="C222" s="566">
        <v>89301301</v>
      </c>
      <c r="D222" s="628" t="s">
        <v>3533</v>
      </c>
      <c r="E222" s="629" t="s">
        <v>2273</v>
      </c>
      <c r="F222" s="566" t="s">
        <v>2263</v>
      </c>
      <c r="G222" s="566" t="s">
        <v>2417</v>
      </c>
      <c r="H222" s="566" t="s">
        <v>1360</v>
      </c>
      <c r="I222" s="566" t="s">
        <v>1843</v>
      </c>
      <c r="J222" s="566" t="s">
        <v>1411</v>
      </c>
      <c r="K222" s="566" t="s">
        <v>1413</v>
      </c>
      <c r="L222" s="567">
        <v>625.29</v>
      </c>
      <c r="M222" s="567">
        <v>1250.58</v>
      </c>
      <c r="N222" s="566">
        <v>2</v>
      </c>
      <c r="O222" s="630">
        <v>0.5</v>
      </c>
      <c r="P222" s="567">
        <v>1250.58</v>
      </c>
      <c r="Q222" s="582">
        <v>1</v>
      </c>
      <c r="R222" s="566">
        <v>2</v>
      </c>
      <c r="S222" s="582">
        <v>1</v>
      </c>
      <c r="T222" s="630">
        <v>0.5</v>
      </c>
      <c r="U222" s="612">
        <v>1</v>
      </c>
    </row>
    <row r="223" spans="1:21" ht="14.4" customHeight="1" x14ac:dyDescent="0.3">
      <c r="A223" s="565">
        <v>30</v>
      </c>
      <c r="B223" s="566" t="s">
        <v>438</v>
      </c>
      <c r="C223" s="566">
        <v>89301301</v>
      </c>
      <c r="D223" s="628" t="s">
        <v>3533</v>
      </c>
      <c r="E223" s="629" t="s">
        <v>2273</v>
      </c>
      <c r="F223" s="566" t="s">
        <v>2263</v>
      </c>
      <c r="G223" s="566" t="s">
        <v>2417</v>
      </c>
      <c r="H223" s="566" t="s">
        <v>1360</v>
      </c>
      <c r="I223" s="566" t="s">
        <v>1844</v>
      </c>
      <c r="J223" s="566" t="s">
        <v>1411</v>
      </c>
      <c r="K223" s="566" t="s">
        <v>1414</v>
      </c>
      <c r="L223" s="567">
        <v>937.93</v>
      </c>
      <c r="M223" s="567">
        <v>9379.2999999999993</v>
      </c>
      <c r="N223" s="566">
        <v>10</v>
      </c>
      <c r="O223" s="630">
        <v>4</v>
      </c>
      <c r="P223" s="567">
        <v>2813.79</v>
      </c>
      <c r="Q223" s="582">
        <v>0.30000000000000004</v>
      </c>
      <c r="R223" s="566">
        <v>3</v>
      </c>
      <c r="S223" s="582">
        <v>0.3</v>
      </c>
      <c r="T223" s="630">
        <v>1</v>
      </c>
      <c r="U223" s="612">
        <v>0.25</v>
      </c>
    </row>
    <row r="224" spans="1:21" ht="14.4" customHeight="1" x14ac:dyDescent="0.3">
      <c r="A224" s="565">
        <v>30</v>
      </c>
      <c r="B224" s="566" t="s">
        <v>438</v>
      </c>
      <c r="C224" s="566">
        <v>89301301</v>
      </c>
      <c r="D224" s="628" t="s">
        <v>3533</v>
      </c>
      <c r="E224" s="629" t="s">
        <v>2273</v>
      </c>
      <c r="F224" s="566" t="s">
        <v>2263</v>
      </c>
      <c r="G224" s="566" t="s">
        <v>2417</v>
      </c>
      <c r="H224" s="566" t="s">
        <v>1360</v>
      </c>
      <c r="I224" s="566" t="s">
        <v>2622</v>
      </c>
      <c r="J224" s="566" t="s">
        <v>1460</v>
      </c>
      <c r="K224" s="566" t="s">
        <v>1414</v>
      </c>
      <c r="L224" s="567">
        <v>1749.69</v>
      </c>
      <c r="M224" s="567">
        <v>5249.07</v>
      </c>
      <c r="N224" s="566">
        <v>3</v>
      </c>
      <c r="O224" s="630">
        <v>0.5</v>
      </c>
      <c r="P224" s="567"/>
      <c r="Q224" s="582">
        <v>0</v>
      </c>
      <c r="R224" s="566"/>
      <c r="S224" s="582">
        <v>0</v>
      </c>
      <c r="T224" s="630"/>
      <c r="U224" s="612">
        <v>0</v>
      </c>
    </row>
    <row r="225" spans="1:21" ht="14.4" customHeight="1" x14ac:dyDescent="0.3">
      <c r="A225" s="565">
        <v>30</v>
      </c>
      <c r="B225" s="566" t="s">
        <v>438</v>
      </c>
      <c r="C225" s="566">
        <v>89301301</v>
      </c>
      <c r="D225" s="628" t="s">
        <v>3533</v>
      </c>
      <c r="E225" s="629" t="s">
        <v>2273</v>
      </c>
      <c r="F225" s="566" t="s">
        <v>2263</v>
      </c>
      <c r="G225" s="566" t="s">
        <v>2623</v>
      </c>
      <c r="H225" s="566" t="s">
        <v>437</v>
      </c>
      <c r="I225" s="566" t="s">
        <v>2624</v>
      </c>
      <c r="J225" s="566" t="s">
        <v>1043</v>
      </c>
      <c r="K225" s="566" t="s">
        <v>2625</v>
      </c>
      <c r="L225" s="567">
        <v>151.18</v>
      </c>
      <c r="M225" s="567">
        <v>302.36</v>
      </c>
      <c r="N225" s="566">
        <v>2</v>
      </c>
      <c r="O225" s="630">
        <v>1</v>
      </c>
      <c r="P225" s="567"/>
      <c r="Q225" s="582">
        <v>0</v>
      </c>
      <c r="R225" s="566"/>
      <c r="S225" s="582">
        <v>0</v>
      </c>
      <c r="T225" s="630"/>
      <c r="U225" s="612">
        <v>0</v>
      </c>
    </row>
    <row r="226" spans="1:21" ht="14.4" customHeight="1" x14ac:dyDescent="0.3">
      <c r="A226" s="565">
        <v>30</v>
      </c>
      <c r="B226" s="566" t="s">
        <v>438</v>
      </c>
      <c r="C226" s="566">
        <v>89301301</v>
      </c>
      <c r="D226" s="628" t="s">
        <v>3533</v>
      </c>
      <c r="E226" s="629" t="s">
        <v>2273</v>
      </c>
      <c r="F226" s="566" t="s">
        <v>2263</v>
      </c>
      <c r="G226" s="566" t="s">
        <v>2623</v>
      </c>
      <c r="H226" s="566" t="s">
        <v>437</v>
      </c>
      <c r="I226" s="566" t="s">
        <v>2626</v>
      </c>
      <c r="J226" s="566" t="s">
        <v>1043</v>
      </c>
      <c r="K226" s="566" t="s">
        <v>2151</v>
      </c>
      <c r="L226" s="567">
        <v>59.89</v>
      </c>
      <c r="M226" s="567">
        <v>119.78</v>
      </c>
      <c r="N226" s="566">
        <v>2</v>
      </c>
      <c r="O226" s="630">
        <v>1</v>
      </c>
      <c r="P226" s="567"/>
      <c r="Q226" s="582">
        <v>0</v>
      </c>
      <c r="R226" s="566"/>
      <c r="S226" s="582">
        <v>0</v>
      </c>
      <c r="T226" s="630"/>
      <c r="U226" s="612">
        <v>0</v>
      </c>
    </row>
    <row r="227" spans="1:21" ht="14.4" customHeight="1" x14ac:dyDescent="0.3">
      <c r="A227" s="565">
        <v>30</v>
      </c>
      <c r="B227" s="566" t="s">
        <v>438</v>
      </c>
      <c r="C227" s="566">
        <v>89301301</v>
      </c>
      <c r="D227" s="628" t="s">
        <v>3533</v>
      </c>
      <c r="E227" s="629" t="s">
        <v>2273</v>
      </c>
      <c r="F227" s="566" t="s">
        <v>2263</v>
      </c>
      <c r="G227" s="566" t="s">
        <v>2418</v>
      </c>
      <c r="H227" s="566" t="s">
        <v>1360</v>
      </c>
      <c r="I227" s="566" t="s">
        <v>1917</v>
      </c>
      <c r="J227" s="566" t="s">
        <v>1524</v>
      </c>
      <c r="K227" s="566" t="s">
        <v>1525</v>
      </c>
      <c r="L227" s="567">
        <v>55.38</v>
      </c>
      <c r="M227" s="567">
        <v>55.38</v>
      </c>
      <c r="N227" s="566">
        <v>1</v>
      </c>
      <c r="O227" s="630">
        <v>0.5</v>
      </c>
      <c r="P227" s="567">
        <v>55.38</v>
      </c>
      <c r="Q227" s="582">
        <v>1</v>
      </c>
      <c r="R227" s="566">
        <v>1</v>
      </c>
      <c r="S227" s="582">
        <v>1</v>
      </c>
      <c r="T227" s="630">
        <v>0.5</v>
      </c>
      <c r="U227" s="612">
        <v>1</v>
      </c>
    </row>
    <row r="228" spans="1:21" ht="14.4" customHeight="1" x14ac:dyDescent="0.3">
      <c r="A228" s="565">
        <v>30</v>
      </c>
      <c r="B228" s="566" t="s">
        <v>438</v>
      </c>
      <c r="C228" s="566">
        <v>89301301</v>
      </c>
      <c r="D228" s="628" t="s">
        <v>3533</v>
      </c>
      <c r="E228" s="629" t="s">
        <v>2273</v>
      </c>
      <c r="F228" s="566" t="s">
        <v>2263</v>
      </c>
      <c r="G228" s="566" t="s">
        <v>2418</v>
      </c>
      <c r="H228" s="566" t="s">
        <v>437</v>
      </c>
      <c r="I228" s="566" t="s">
        <v>1919</v>
      </c>
      <c r="J228" s="566" t="s">
        <v>470</v>
      </c>
      <c r="K228" s="566" t="s">
        <v>1920</v>
      </c>
      <c r="L228" s="567">
        <v>51.69</v>
      </c>
      <c r="M228" s="567">
        <v>103.38</v>
      </c>
      <c r="N228" s="566">
        <v>2</v>
      </c>
      <c r="O228" s="630">
        <v>1</v>
      </c>
      <c r="P228" s="567"/>
      <c r="Q228" s="582">
        <v>0</v>
      </c>
      <c r="R228" s="566"/>
      <c r="S228" s="582">
        <v>0</v>
      </c>
      <c r="T228" s="630"/>
      <c r="U228" s="612">
        <v>0</v>
      </c>
    </row>
    <row r="229" spans="1:21" ht="14.4" customHeight="1" x14ac:dyDescent="0.3">
      <c r="A229" s="565">
        <v>30</v>
      </c>
      <c r="B229" s="566" t="s">
        <v>438</v>
      </c>
      <c r="C229" s="566">
        <v>89301301</v>
      </c>
      <c r="D229" s="628" t="s">
        <v>3533</v>
      </c>
      <c r="E229" s="629" t="s">
        <v>2273</v>
      </c>
      <c r="F229" s="566" t="s">
        <v>2263</v>
      </c>
      <c r="G229" s="566" t="s">
        <v>2419</v>
      </c>
      <c r="H229" s="566" t="s">
        <v>437</v>
      </c>
      <c r="I229" s="566" t="s">
        <v>2420</v>
      </c>
      <c r="J229" s="566" t="s">
        <v>1607</v>
      </c>
      <c r="K229" s="566" t="s">
        <v>1608</v>
      </c>
      <c r="L229" s="567">
        <v>153.52000000000001</v>
      </c>
      <c r="M229" s="567">
        <v>153.52000000000001</v>
      </c>
      <c r="N229" s="566">
        <v>1</v>
      </c>
      <c r="O229" s="630">
        <v>0.5</v>
      </c>
      <c r="P229" s="567"/>
      <c r="Q229" s="582">
        <v>0</v>
      </c>
      <c r="R229" s="566"/>
      <c r="S229" s="582">
        <v>0</v>
      </c>
      <c r="T229" s="630"/>
      <c r="U229" s="612">
        <v>0</v>
      </c>
    </row>
    <row r="230" spans="1:21" ht="14.4" customHeight="1" x14ac:dyDescent="0.3">
      <c r="A230" s="565">
        <v>30</v>
      </c>
      <c r="B230" s="566" t="s">
        <v>438</v>
      </c>
      <c r="C230" s="566">
        <v>89301301</v>
      </c>
      <c r="D230" s="628" t="s">
        <v>3533</v>
      </c>
      <c r="E230" s="629" t="s">
        <v>2273</v>
      </c>
      <c r="F230" s="566" t="s">
        <v>2263</v>
      </c>
      <c r="G230" s="566" t="s">
        <v>2421</v>
      </c>
      <c r="H230" s="566" t="s">
        <v>437</v>
      </c>
      <c r="I230" s="566" t="s">
        <v>2627</v>
      </c>
      <c r="J230" s="566" t="s">
        <v>2628</v>
      </c>
      <c r="K230" s="566" t="s">
        <v>834</v>
      </c>
      <c r="L230" s="567">
        <v>190.48</v>
      </c>
      <c r="M230" s="567">
        <v>190.48</v>
      </c>
      <c r="N230" s="566">
        <v>1</v>
      </c>
      <c r="O230" s="630">
        <v>0.5</v>
      </c>
      <c r="P230" s="567"/>
      <c r="Q230" s="582">
        <v>0</v>
      </c>
      <c r="R230" s="566"/>
      <c r="S230" s="582">
        <v>0</v>
      </c>
      <c r="T230" s="630"/>
      <c r="U230" s="612">
        <v>0</v>
      </c>
    </row>
    <row r="231" spans="1:21" ht="14.4" customHeight="1" x14ac:dyDescent="0.3">
      <c r="A231" s="565">
        <v>30</v>
      </c>
      <c r="B231" s="566" t="s">
        <v>438</v>
      </c>
      <c r="C231" s="566">
        <v>89301301</v>
      </c>
      <c r="D231" s="628" t="s">
        <v>3533</v>
      </c>
      <c r="E231" s="629" t="s">
        <v>2273</v>
      </c>
      <c r="F231" s="566" t="s">
        <v>2263</v>
      </c>
      <c r="G231" s="566" t="s">
        <v>2421</v>
      </c>
      <c r="H231" s="566" t="s">
        <v>437</v>
      </c>
      <c r="I231" s="566" t="s">
        <v>1780</v>
      </c>
      <c r="J231" s="566" t="s">
        <v>833</v>
      </c>
      <c r="K231" s="566" t="s">
        <v>834</v>
      </c>
      <c r="L231" s="567">
        <v>190.48</v>
      </c>
      <c r="M231" s="567">
        <v>1904.8</v>
      </c>
      <c r="N231" s="566">
        <v>10</v>
      </c>
      <c r="O231" s="630">
        <v>5</v>
      </c>
      <c r="P231" s="567">
        <v>190.48</v>
      </c>
      <c r="Q231" s="582">
        <v>9.9999999999999992E-2</v>
      </c>
      <c r="R231" s="566">
        <v>1</v>
      </c>
      <c r="S231" s="582">
        <v>0.1</v>
      </c>
      <c r="T231" s="630">
        <v>0.5</v>
      </c>
      <c r="U231" s="612">
        <v>0.1</v>
      </c>
    </row>
    <row r="232" spans="1:21" ht="14.4" customHeight="1" x14ac:dyDescent="0.3">
      <c r="A232" s="565">
        <v>30</v>
      </c>
      <c r="B232" s="566" t="s">
        <v>438</v>
      </c>
      <c r="C232" s="566">
        <v>89301301</v>
      </c>
      <c r="D232" s="628" t="s">
        <v>3533</v>
      </c>
      <c r="E232" s="629" t="s">
        <v>2273</v>
      </c>
      <c r="F232" s="566" t="s">
        <v>2263</v>
      </c>
      <c r="G232" s="566" t="s">
        <v>2425</v>
      </c>
      <c r="H232" s="566" t="s">
        <v>437</v>
      </c>
      <c r="I232" s="566" t="s">
        <v>1788</v>
      </c>
      <c r="J232" s="566" t="s">
        <v>557</v>
      </c>
      <c r="K232" s="566" t="s">
        <v>558</v>
      </c>
      <c r="L232" s="567">
        <v>190.48</v>
      </c>
      <c r="M232" s="567">
        <v>380.96</v>
      </c>
      <c r="N232" s="566">
        <v>2</v>
      </c>
      <c r="O232" s="630">
        <v>1.5</v>
      </c>
      <c r="P232" s="567"/>
      <c r="Q232" s="582">
        <v>0</v>
      </c>
      <c r="R232" s="566"/>
      <c r="S232" s="582">
        <v>0</v>
      </c>
      <c r="T232" s="630"/>
      <c r="U232" s="612">
        <v>0</v>
      </c>
    </row>
    <row r="233" spans="1:21" ht="14.4" customHeight="1" x14ac:dyDescent="0.3">
      <c r="A233" s="565">
        <v>30</v>
      </c>
      <c r="B233" s="566" t="s">
        <v>438</v>
      </c>
      <c r="C233" s="566">
        <v>89301301</v>
      </c>
      <c r="D233" s="628" t="s">
        <v>3533</v>
      </c>
      <c r="E233" s="629" t="s">
        <v>2273</v>
      </c>
      <c r="F233" s="566" t="s">
        <v>2263</v>
      </c>
      <c r="G233" s="566" t="s">
        <v>2425</v>
      </c>
      <c r="H233" s="566" t="s">
        <v>1360</v>
      </c>
      <c r="I233" s="566" t="s">
        <v>1789</v>
      </c>
      <c r="J233" s="566" t="s">
        <v>1441</v>
      </c>
      <c r="K233" s="566" t="s">
        <v>1790</v>
      </c>
      <c r="L233" s="567">
        <v>123.71</v>
      </c>
      <c r="M233" s="567">
        <v>123.71</v>
      </c>
      <c r="N233" s="566">
        <v>1</v>
      </c>
      <c r="O233" s="630">
        <v>0.5</v>
      </c>
      <c r="P233" s="567"/>
      <c r="Q233" s="582">
        <v>0</v>
      </c>
      <c r="R233" s="566"/>
      <c r="S233" s="582">
        <v>0</v>
      </c>
      <c r="T233" s="630"/>
      <c r="U233" s="612">
        <v>0</v>
      </c>
    </row>
    <row r="234" spans="1:21" ht="14.4" customHeight="1" x14ac:dyDescent="0.3">
      <c r="A234" s="565">
        <v>30</v>
      </c>
      <c r="B234" s="566" t="s">
        <v>438</v>
      </c>
      <c r="C234" s="566">
        <v>89301301</v>
      </c>
      <c r="D234" s="628" t="s">
        <v>3533</v>
      </c>
      <c r="E234" s="629" t="s">
        <v>2273</v>
      </c>
      <c r="F234" s="566" t="s">
        <v>2263</v>
      </c>
      <c r="G234" s="566" t="s">
        <v>2629</v>
      </c>
      <c r="H234" s="566" t="s">
        <v>1360</v>
      </c>
      <c r="I234" s="566" t="s">
        <v>2204</v>
      </c>
      <c r="J234" s="566" t="s">
        <v>1521</v>
      </c>
      <c r="K234" s="566" t="s">
        <v>498</v>
      </c>
      <c r="L234" s="567">
        <v>339.13</v>
      </c>
      <c r="M234" s="567">
        <v>339.13</v>
      </c>
      <c r="N234" s="566">
        <v>1</v>
      </c>
      <c r="O234" s="630">
        <v>0.5</v>
      </c>
      <c r="P234" s="567"/>
      <c r="Q234" s="582">
        <v>0</v>
      </c>
      <c r="R234" s="566"/>
      <c r="S234" s="582">
        <v>0</v>
      </c>
      <c r="T234" s="630"/>
      <c r="U234" s="612">
        <v>0</v>
      </c>
    </row>
    <row r="235" spans="1:21" ht="14.4" customHeight="1" x14ac:dyDescent="0.3">
      <c r="A235" s="565">
        <v>30</v>
      </c>
      <c r="B235" s="566" t="s">
        <v>438</v>
      </c>
      <c r="C235" s="566">
        <v>89301301</v>
      </c>
      <c r="D235" s="628" t="s">
        <v>3533</v>
      </c>
      <c r="E235" s="629" t="s">
        <v>2273</v>
      </c>
      <c r="F235" s="566" t="s">
        <v>2263</v>
      </c>
      <c r="G235" s="566" t="s">
        <v>2436</v>
      </c>
      <c r="H235" s="566" t="s">
        <v>437</v>
      </c>
      <c r="I235" s="566" t="s">
        <v>1928</v>
      </c>
      <c r="J235" s="566" t="s">
        <v>554</v>
      </c>
      <c r="K235" s="566" t="s">
        <v>555</v>
      </c>
      <c r="L235" s="567">
        <v>101.15</v>
      </c>
      <c r="M235" s="567">
        <v>101.15</v>
      </c>
      <c r="N235" s="566">
        <v>1</v>
      </c>
      <c r="O235" s="630">
        <v>1</v>
      </c>
      <c r="P235" s="567"/>
      <c r="Q235" s="582">
        <v>0</v>
      </c>
      <c r="R235" s="566"/>
      <c r="S235" s="582">
        <v>0</v>
      </c>
      <c r="T235" s="630"/>
      <c r="U235" s="612">
        <v>0</v>
      </c>
    </row>
    <row r="236" spans="1:21" ht="14.4" customHeight="1" x14ac:dyDescent="0.3">
      <c r="A236" s="565">
        <v>30</v>
      </c>
      <c r="B236" s="566" t="s">
        <v>438</v>
      </c>
      <c r="C236" s="566">
        <v>89301301</v>
      </c>
      <c r="D236" s="628" t="s">
        <v>3533</v>
      </c>
      <c r="E236" s="629" t="s">
        <v>2273</v>
      </c>
      <c r="F236" s="566" t="s">
        <v>2263</v>
      </c>
      <c r="G236" s="566" t="s">
        <v>2436</v>
      </c>
      <c r="H236" s="566" t="s">
        <v>437</v>
      </c>
      <c r="I236" s="566" t="s">
        <v>2630</v>
      </c>
      <c r="J236" s="566" t="s">
        <v>2631</v>
      </c>
      <c r="K236" s="566" t="s">
        <v>2632</v>
      </c>
      <c r="L236" s="567">
        <v>0</v>
      </c>
      <c r="M236" s="567">
        <v>0</v>
      </c>
      <c r="N236" s="566">
        <v>1</v>
      </c>
      <c r="O236" s="630">
        <v>0.5</v>
      </c>
      <c r="P236" s="567"/>
      <c r="Q236" s="582"/>
      <c r="R236" s="566"/>
      <c r="S236" s="582">
        <v>0</v>
      </c>
      <c r="T236" s="630"/>
      <c r="U236" s="612">
        <v>0</v>
      </c>
    </row>
    <row r="237" spans="1:21" ht="14.4" customHeight="1" x14ac:dyDescent="0.3">
      <c r="A237" s="565">
        <v>30</v>
      </c>
      <c r="B237" s="566" t="s">
        <v>438</v>
      </c>
      <c r="C237" s="566">
        <v>89301301</v>
      </c>
      <c r="D237" s="628" t="s">
        <v>3533</v>
      </c>
      <c r="E237" s="629" t="s">
        <v>2273</v>
      </c>
      <c r="F237" s="566" t="s">
        <v>2263</v>
      </c>
      <c r="G237" s="566" t="s">
        <v>2436</v>
      </c>
      <c r="H237" s="566" t="s">
        <v>1360</v>
      </c>
      <c r="I237" s="566" t="s">
        <v>1933</v>
      </c>
      <c r="J237" s="566" t="s">
        <v>1544</v>
      </c>
      <c r="K237" s="566" t="s">
        <v>530</v>
      </c>
      <c r="L237" s="567">
        <v>101.16</v>
      </c>
      <c r="M237" s="567">
        <v>202.32</v>
      </c>
      <c r="N237" s="566">
        <v>2</v>
      </c>
      <c r="O237" s="630">
        <v>1</v>
      </c>
      <c r="P237" s="567"/>
      <c r="Q237" s="582">
        <v>0</v>
      </c>
      <c r="R237" s="566"/>
      <c r="S237" s="582">
        <v>0</v>
      </c>
      <c r="T237" s="630"/>
      <c r="U237" s="612">
        <v>0</v>
      </c>
    </row>
    <row r="238" spans="1:21" ht="14.4" customHeight="1" x14ac:dyDescent="0.3">
      <c r="A238" s="565">
        <v>30</v>
      </c>
      <c r="B238" s="566" t="s">
        <v>438</v>
      </c>
      <c r="C238" s="566">
        <v>89301301</v>
      </c>
      <c r="D238" s="628" t="s">
        <v>3533</v>
      </c>
      <c r="E238" s="629" t="s">
        <v>2273</v>
      </c>
      <c r="F238" s="566" t="s">
        <v>2263</v>
      </c>
      <c r="G238" s="566" t="s">
        <v>2633</v>
      </c>
      <c r="H238" s="566" t="s">
        <v>437</v>
      </c>
      <c r="I238" s="566" t="s">
        <v>2634</v>
      </c>
      <c r="J238" s="566" t="s">
        <v>2635</v>
      </c>
      <c r="K238" s="566" t="s">
        <v>2636</v>
      </c>
      <c r="L238" s="567">
        <v>0</v>
      </c>
      <c r="M238" s="567">
        <v>0</v>
      </c>
      <c r="N238" s="566">
        <v>1</v>
      </c>
      <c r="O238" s="630">
        <v>0.5</v>
      </c>
      <c r="P238" s="567"/>
      <c r="Q238" s="582"/>
      <c r="R238" s="566"/>
      <c r="S238" s="582">
        <v>0</v>
      </c>
      <c r="T238" s="630"/>
      <c r="U238" s="612">
        <v>0</v>
      </c>
    </row>
    <row r="239" spans="1:21" ht="14.4" customHeight="1" x14ac:dyDescent="0.3">
      <c r="A239" s="565">
        <v>30</v>
      </c>
      <c r="B239" s="566" t="s">
        <v>438</v>
      </c>
      <c r="C239" s="566">
        <v>89301301</v>
      </c>
      <c r="D239" s="628" t="s">
        <v>3533</v>
      </c>
      <c r="E239" s="629" t="s">
        <v>2273</v>
      </c>
      <c r="F239" s="566" t="s">
        <v>2263</v>
      </c>
      <c r="G239" s="566" t="s">
        <v>2637</v>
      </c>
      <c r="H239" s="566" t="s">
        <v>437</v>
      </c>
      <c r="I239" s="566" t="s">
        <v>2638</v>
      </c>
      <c r="J239" s="566" t="s">
        <v>2639</v>
      </c>
      <c r="K239" s="566" t="s">
        <v>2640</v>
      </c>
      <c r="L239" s="567">
        <v>0</v>
      </c>
      <c r="M239" s="567">
        <v>0</v>
      </c>
      <c r="N239" s="566">
        <v>1</v>
      </c>
      <c r="O239" s="630">
        <v>0.5</v>
      </c>
      <c r="P239" s="567"/>
      <c r="Q239" s="582"/>
      <c r="R239" s="566"/>
      <c r="S239" s="582">
        <v>0</v>
      </c>
      <c r="T239" s="630"/>
      <c r="U239" s="612">
        <v>0</v>
      </c>
    </row>
    <row r="240" spans="1:21" ht="14.4" customHeight="1" x14ac:dyDescent="0.3">
      <c r="A240" s="565">
        <v>30</v>
      </c>
      <c r="B240" s="566" t="s">
        <v>438</v>
      </c>
      <c r="C240" s="566">
        <v>89301301</v>
      </c>
      <c r="D240" s="628" t="s">
        <v>3533</v>
      </c>
      <c r="E240" s="629" t="s">
        <v>2273</v>
      </c>
      <c r="F240" s="566" t="s">
        <v>2263</v>
      </c>
      <c r="G240" s="566" t="s">
        <v>2641</v>
      </c>
      <c r="H240" s="566" t="s">
        <v>437</v>
      </c>
      <c r="I240" s="566" t="s">
        <v>2642</v>
      </c>
      <c r="J240" s="566" t="s">
        <v>2643</v>
      </c>
      <c r="K240" s="566" t="s">
        <v>1857</v>
      </c>
      <c r="L240" s="567">
        <v>140.25</v>
      </c>
      <c r="M240" s="567">
        <v>140.25</v>
      </c>
      <c r="N240" s="566">
        <v>1</v>
      </c>
      <c r="O240" s="630">
        <v>0.5</v>
      </c>
      <c r="P240" s="567"/>
      <c r="Q240" s="582">
        <v>0</v>
      </c>
      <c r="R240" s="566"/>
      <c r="S240" s="582">
        <v>0</v>
      </c>
      <c r="T240" s="630"/>
      <c r="U240" s="612">
        <v>0</v>
      </c>
    </row>
    <row r="241" spans="1:21" ht="14.4" customHeight="1" x14ac:dyDescent="0.3">
      <c r="A241" s="565">
        <v>30</v>
      </c>
      <c r="B241" s="566" t="s">
        <v>438</v>
      </c>
      <c r="C241" s="566">
        <v>89301301</v>
      </c>
      <c r="D241" s="628" t="s">
        <v>3533</v>
      </c>
      <c r="E241" s="629" t="s">
        <v>2273</v>
      </c>
      <c r="F241" s="566" t="s">
        <v>2263</v>
      </c>
      <c r="G241" s="566" t="s">
        <v>2442</v>
      </c>
      <c r="H241" s="566" t="s">
        <v>1360</v>
      </c>
      <c r="I241" s="566" t="s">
        <v>1941</v>
      </c>
      <c r="J241" s="566" t="s">
        <v>1363</v>
      </c>
      <c r="K241" s="566" t="s">
        <v>1364</v>
      </c>
      <c r="L241" s="567">
        <v>37.96</v>
      </c>
      <c r="M241" s="567">
        <v>75.92</v>
      </c>
      <c r="N241" s="566">
        <v>2</v>
      </c>
      <c r="O241" s="630">
        <v>1</v>
      </c>
      <c r="P241" s="567"/>
      <c r="Q241" s="582">
        <v>0</v>
      </c>
      <c r="R241" s="566"/>
      <c r="S241" s="582">
        <v>0</v>
      </c>
      <c r="T241" s="630"/>
      <c r="U241" s="612">
        <v>0</v>
      </c>
    </row>
    <row r="242" spans="1:21" ht="14.4" customHeight="1" x14ac:dyDescent="0.3">
      <c r="A242" s="565">
        <v>30</v>
      </c>
      <c r="B242" s="566" t="s">
        <v>438</v>
      </c>
      <c r="C242" s="566">
        <v>89301301</v>
      </c>
      <c r="D242" s="628" t="s">
        <v>3533</v>
      </c>
      <c r="E242" s="629" t="s">
        <v>2273</v>
      </c>
      <c r="F242" s="566" t="s">
        <v>2263</v>
      </c>
      <c r="G242" s="566" t="s">
        <v>2442</v>
      </c>
      <c r="H242" s="566" t="s">
        <v>1360</v>
      </c>
      <c r="I242" s="566" t="s">
        <v>2447</v>
      </c>
      <c r="J242" s="566" t="s">
        <v>1363</v>
      </c>
      <c r="K242" s="566" t="s">
        <v>1939</v>
      </c>
      <c r="L242" s="567">
        <v>56.95</v>
      </c>
      <c r="M242" s="567">
        <v>56.95</v>
      </c>
      <c r="N242" s="566">
        <v>1</v>
      </c>
      <c r="O242" s="630">
        <v>0.5</v>
      </c>
      <c r="P242" s="567"/>
      <c r="Q242" s="582">
        <v>0</v>
      </c>
      <c r="R242" s="566"/>
      <c r="S242" s="582">
        <v>0</v>
      </c>
      <c r="T242" s="630"/>
      <c r="U242" s="612">
        <v>0</v>
      </c>
    </row>
    <row r="243" spans="1:21" ht="14.4" customHeight="1" x14ac:dyDescent="0.3">
      <c r="A243" s="565">
        <v>30</v>
      </c>
      <c r="B243" s="566" t="s">
        <v>438</v>
      </c>
      <c r="C243" s="566">
        <v>89301301</v>
      </c>
      <c r="D243" s="628" t="s">
        <v>3533</v>
      </c>
      <c r="E243" s="629" t="s">
        <v>2273</v>
      </c>
      <c r="F243" s="566" t="s">
        <v>2263</v>
      </c>
      <c r="G243" s="566" t="s">
        <v>2442</v>
      </c>
      <c r="H243" s="566" t="s">
        <v>1360</v>
      </c>
      <c r="I243" s="566" t="s">
        <v>2644</v>
      </c>
      <c r="J243" s="566" t="s">
        <v>1365</v>
      </c>
      <c r="K243" s="566" t="s">
        <v>2645</v>
      </c>
      <c r="L243" s="567">
        <v>75.86</v>
      </c>
      <c r="M243" s="567">
        <v>75.86</v>
      </c>
      <c r="N243" s="566">
        <v>1</v>
      </c>
      <c r="O243" s="630">
        <v>0.5</v>
      </c>
      <c r="P243" s="567"/>
      <c r="Q243" s="582">
        <v>0</v>
      </c>
      <c r="R243" s="566"/>
      <c r="S243" s="582">
        <v>0</v>
      </c>
      <c r="T243" s="630"/>
      <c r="U243" s="612">
        <v>0</v>
      </c>
    </row>
    <row r="244" spans="1:21" ht="14.4" customHeight="1" x14ac:dyDescent="0.3">
      <c r="A244" s="565">
        <v>30</v>
      </c>
      <c r="B244" s="566" t="s">
        <v>438</v>
      </c>
      <c r="C244" s="566">
        <v>89301301</v>
      </c>
      <c r="D244" s="628" t="s">
        <v>3533</v>
      </c>
      <c r="E244" s="629" t="s">
        <v>2273</v>
      </c>
      <c r="F244" s="566" t="s">
        <v>2263</v>
      </c>
      <c r="G244" s="566" t="s">
        <v>2442</v>
      </c>
      <c r="H244" s="566" t="s">
        <v>1360</v>
      </c>
      <c r="I244" s="566" t="s">
        <v>1943</v>
      </c>
      <c r="J244" s="566" t="s">
        <v>1944</v>
      </c>
      <c r="K244" s="566" t="s">
        <v>503</v>
      </c>
      <c r="L244" s="567">
        <v>101.16</v>
      </c>
      <c r="M244" s="567">
        <v>202.32</v>
      </c>
      <c r="N244" s="566">
        <v>2</v>
      </c>
      <c r="O244" s="630">
        <v>1</v>
      </c>
      <c r="P244" s="567"/>
      <c r="Q244" s="582">
        <v>0</v>
      </c>
      <c r="R244" s="566"/>
      <c r="S244" s="582">
        <v>0</v>
      </c>
      <c r="T244" s="630"/>
      <c r="U244" s="612">
        <v>0</v>
      </c>
    </row>
    <row r="245" spans="1:21" ht="14.4" customHeight="1" x14ac:dyDescent="0.3">
      <c r="A245" s="565">
        <v>30</v>
      </c>
      <c r="B245" s="566" t="s">
        <v>438</v>
      </c>
      <c r="C245" s="566">
        <v>89301301</v>
      </c>
      <c r="D245" s="628" t="s">
        <v>3533</v>
      </c>
      <c r="E245" s="629" t="s">
        <v>2273</v>
      </c>
      <c r="F245" s="566" t="s">
        <v>2263</v>
      </c>
      <c r="G245" s="566" t="s">
        <v>2646</v>
      </c>
      <c r="H245" s="566" t="s">
        <v>437</v>
      </c>
      <c r="I245" s="566" t="s">
        <v>2647</v>
      </c>
      <c r="J245" s="566" t="s">
        <v>2648</v>
      </c>
      <c r="K245" s="566" t="s">
        <v>2649</v>
      </c>
      <c r="L245" s="567">
        <v>203.33</v>
      </c>
      <c r="M245" s="567">
        <v>203.33</v>
      </c>
      <c r="N245" s="566">
        <v>1</v>
      </c>
      <c r="O245" s="630">
        <v>0.5</v>
      </c>
      <c r="P245" s="567"/>
      <c r="Q245" s="582">
        <v>0</v>
      </c>
      <c r="R245" s="566"/>
      <c r="S245" s="582">
        <v>0</v>
      </c>
      <c r="T245" s="630"/>
      <c r="U245" s="612">
        <v>0</v>
      </c>
    </row>
    <row r="246" spans="1:21" ht="14.4" customHeight="1" x14ac:dyDescent="0.3">
      <c r="A246" s="565">
        <v>30</v>
      </c>
      <c r="B246" s="566" t="s">
        <v>438</v>
      </c>
      <c r="C246" s="566">
        <v>89301301</v>
      </c>
      <c r="D246" s="628" t="s">
        <v>3533</v>
      </c>
      <c r="E246" s="629" t="s">
        <v>2273</v>
      </c>
      <c r="F246" s="566" t="s">
        <v>2263</v>
      </c>
      <c r="G246" s="566" t="s">
        <v>2650</v>
      </c>
      <c r="H246" s="566" t="s">
        <v>437</v>
      </c>
      <c r="I246" s="566" t="s">
        <v>2651</v>
      </c>
      <c r="J246" s="566" t="s">
        <v>843</v>
      </c>
      <c r="K246" s="566" t="s">
        <v>844</v>
      </c>
      <c r="L246" s="567">
        <v>311.27999999999997</v>
      </c>
      <c r="M246" s="567">
        <v>311.27999999999997</v>
      </c>
      <c r="N246" s="566">
        <v>1</v>
      </c>
      <c r="O246" s="630">
        <v>0.5</v>
      </c>
      <c r="P246" s="567"/>
      <c r="Q246" s="582">
        <v>0</v>
      </c>
      <c r="R246" s="566"/>
      <c r="S246" s="582">
        <v>0</v>
      </c>
      <c r="T246" s="630"/>
      <c r="U246" s="612">
        <v>0</v>
      </c>
    </row>
    <row r="247" spans="1:21" ht="14.4" customHeight="1" x14ac:dyDescent="0.3">
      <c r="A247" s="565">
        <v>30</v>
      </c>
      <c r="B247" s="566" t="s">
        <v>438</v>
      </c>
      <c r="C247" s="566">
        <v>89301301</v>
      </c>
      <c r="D247" s="628" t="s">
        <v>3533</v>
      </c>
      <c r="E247" s="629" t="s">
        <v>2273</v>
      </c>
      <c r="F247" s="566" t="s">
        <v>2263</v>
      </c>
      <c r="G247" s="566" t="s">
        <v>2459</v>
      </c>
      <c r="H247" s="566" t="s">
        <v>437</v>
      </c>
      <c r="I247" s="566" t="s">
        <v>2460</v>
      </c>
      <c r="J247" s="566" t="s">
        <v>1191</v>
      </c>
      <c r="K247" s="566" t="s">
        <v>2461</v>
      </c>
      <c r="L247" s="567">
        <v>112.13</v>
      </c>
      <c r="M247" s="567">
        <v>224.26</v>
      </c>
      <c r="N247" s="566">
        <v>2</v>
      </c>
      <c r="O247" s="630">
        <v>1</v>
      </c>
      <c r="P247" s="567"/>
      <c r="Q247" s="582">
        <v>0</v>
      </c>
      <c r="R247" s="566"/>
      <c r="S247" s="582">
        <v>0</v>
      </c>
      <c r="T247" s="630"/>
      <c r="U247" s="612">
        <v>0</v>
      </c>
    </row>
    <row r="248" spans="1:21" ht="14.4" customHeight="1" x14ac:dyDescent="0.3">
      <c r="A248" s="565">
        <v>30</v>
      </c>
      <c r="B248" s="566" t="s">
        <v>438</v>
      </c>
      <c r="C248" s="566">
        <v>89301301</v>
      </c>
      <c r="D248" s="628" t="s">
        <v>3533</v>
      </c>
      <c r="E248" s="629" t="s">
        <v>2273</v>
      </c>
      <c r="F248" s="566" t="s">
        <v>2263</v>
      </c>
      <c r="G248" s="566" t="s">
        <v>2462</v>
      </c>
      <c r="H248" s="566" t="s">
        <v>437</v>
      </c>
      <c r="I248" s="566" t="s">
        <v>2463</v>
      </c>
      <c r="J248" s="566" t="s">
        <v>735</v>
      </c>
      <c r="K248" s="566" t="s">
        <v>2464</v>
      </c>
      <c r="L248" s="567">
        <v>0</v>
      </c>
      <c r="M248" s="567">
        <v>0</v>
      </c>
      <c r="N248" s="566">
        <v>1</v>
      </c>
      <c r="O248" s="630">
        <v>0.5</v>
      </c>
      <c r="P248" s="567"/>
      <c r="Q248" s="582"/>
      <c r="R248" s="566"/>
      <c r="S248" s="582">
        <v>0</v>
      </c>
      <c r="T248" s="630"/>
      <c r="U248" s="612">
        <v>0</v>
      </c>
    </row>
    <row r="249" spans="1:21" ht="14.4" customHeight="1" x14ac:dyDescent="0.3">
      <c r="A249" s="565">
        <v>30</v>
      </c>
      <c r="B249" s="566" t="s">
        <v>438</v>
      </c>
      <c r="C249" s="566">
        <v>89301301</v>
      </c>
      <c r="D249" s="628" t="s">
        <v>3533</v>
      </c>
      <c r="E249" s="629" t="s">
        <v>2273</v>
      </c>
      <c r="F249" s="566" t="s">
        <v>2263</v>
      </c>
      <c r="G249" s="566" t="s">
        <v>2465</v>
      </c>
      <c r="H249" s="566" t="s">
        <v>437</v>
      </c>
      <c r="I249" s="566" t="s">
        <v>2652</v>
      </c>
      <c r="J249" s="566" t="s">
        <v>2653</v>
      </c>
      <c r="K249" s="566" t="s">
        <v>498</v>
      </c>
      <c r="L249" s="567">
        <v>178.87</v>
      </c>
      <c r="M249" s="567">
        <v>178.87</v>
      </c>
      <c r="N249" s="566">
        <v>1</v>
      </c>
      <c r="O249" s="630">
        <v>0.5</v>
      </c>
      <c r="P249" s="567"/>
      <c r="Q249" s="582">
        <v>0</v>
      </c>
      <c r="R249" s="566"/>
      <c r="S249" s="582">
        <v>0</v>
      </c>
      <c r="T249" s="630"/>
      <c r="U249" s="612">
        <v>0</v>
      </c>
    </row>
    <row r="250" spans="1:21" ht="14.4" customHeight="1" x14ac:dyDescent="0.3">
      <c r="A250" s="565">
        <v>30</v>
      </c>
      <c r="B250" s="566" t="s">
        <v>438</v>
      </c>
      <c r="C250" s="566">
        <v>89301301</v>
      </c>
      <c r="D250" s="628" t="s">
        <v>3533</v>
      </c>
      <c r="E250" s="629" t="s">
        <v>2273</v>
      </c>
      <c r="F250" s="566" t="s">
        <v>2263</v>
      </c>
      <c r="G250" s="566" t="s">
        <v>2465</v>
      </c>
      <c r="H250" s="566" t="s">
        <v>437</v>
      </c>
      <c r="I250" s="566" t="s">
        <v>2654</v>
      </c>
      <c r="J250" s="566" t="s">
        <v>2655</v>
      </c>
      <c r="K250" s="566" t="s">
        <v>1444</v>
      </c>
      <c r="L250" s="567">
        <v>166.95</v>
      </c>
      <c r="M250" s="567">
        <v>166.95</v>
      </c>
      <c r="N250" s="566">
        <v>1</v>
      </c>
      <c r="O250" s="630">
        <v>0.5</v>
      </c>
      <c r="P250" s="567"/>
      <c r="Q250" s="582">
        <v>0</v>
      </c>
      <c r="R250" s="566"/>
      <c r="S250" s="582">
        <v>0</v>
      </c>
      <c r="T250" s="630"/>
      <c r="U250" s="612">
        <v>0</v>
      </c>
    </row>
    <row r="251" spans="1:21" ht="14.4" customHeight="1" x14ac:dyDescent="0.3">
      <c r="A251" s="565">
        <v>30</v>
      </c>
      <c r="B251" s="566" t="s">
        <v>438</v>
      </c>
      <c r="C251" s="566">
        <v>89301301</v>
      </c>
      <c r="D251" s="628" t="s">
        <v>3533</v>
      </c>
      <c r="E251" s="629" t="s">
        <v>2273</v>
      </c>
      <c r="F251" s="566" t="s">
        <v>2263</v>
      </c>
      <c r="G251" s="566" t="s">
        <v>2656</v>
      </c>
      <c r="H251" s="566" t="s">
        <v>437</v>
      </c>
      <c r="I251" s="566" t="s">
        <v>2657</v>
      </c>
      <c r="J251" s="566" t="s">
        <v>2658</v>
      </c>
      <c r="K251" s="566" t="s">
        <v>2659</v>
      </c>
      <c r="L251" s="567">
        <v>0</v>
      </c>
      <c r="M251" s="567">
        <v>0</v>
      </c>
      <c r="N251" s="566">
        <v>11</v>
      </c>
      <c r="O251" s="630">
        <v>6.5</v>
      </c>
      <c r="P251" s="567">
        <v>0</v>
      </c>
      <c r="Q251" s="582"/>
      <c r="R251" s="566">
        <v>1</v>
      </c>
      <c r="S251" s="582">
        <v>9.0909090909090912E-2</v>
      </c>
      <c r="T251" s="630">
        <v>1</v>
      </c>
      <c r="U251" s="612">
        <v>0.15384615384615385</v>
      </c>
    </row>
    <row r="252" spans="1:21" ht="14.4" customHeight="1" x14ac:dyDescent="0.3">
      <c r="A252" s="565">
        <v>30</v>
      </c>
      <c r="B252" s="566" t="s">
        <v>438</v>
      </c>
      <c r="C252" s="566">
        <v>89301301</v>
      </c>
      <c r="D252" s="628" t="s">
        <v>3533</v>
      </c>
      <c r="E252" s="629" t="s">
        <v>2273</v>
      </c>
      <c r="F252" s="566" t="s">
        <v>2263</v>
      </c>
      <c r="G252" s="566" t="s">
        <v>2468</v>
      </c>
      <c r="H252" s="566" t="s">
        <v>437</v>
      </c>
      <c r="I252" s="566" t="s">
        <v>2469</v>
      </c>
      <c r="J252" s="566" t="s">
        <v>702</v>
      </c>
      <c r="K252" s="566" t="s">
        <v>2470</v>
      </c>
      <c r="L252" s="567">
        <v>219.94</v>
      </c>
      <c r="M252" s="567">
        <v>439.88</v>
      </c>
      <c r="N252" s="566">
        <v>2</v>
      </c>
      <c r="O252" s="630">
        <v>1</v>
      </c>
      <c r="P252" s="567"/>
      <c r="Q252" s="582">
        <v>0</v>
      </c>
      <c r="R252" s="566"/>
      <c r="S252" s="582">
        <v>0</v>
      </c>
      <c r="T252" s="630"/>
      <c r="U252" s="612">
        <v>0</v>
      </c>
    </row>
    <row r="253" spans="1:21" ht="14.4" customHeight="1" x14ac:dyDescent="0.3">
      <c r="A253" s="565">
        <v>30</v>
      </c>
      <c r="B253" s="566" t="s">
        <v>438</v>
      </c>
      <c r="C253" s="566">
        <v>89301301</v>
      </c>
      <c r="D253" s="628" t="s">
        <v>3533</v>
      </c>
      <c r="E253" s="629" t="s">
        <v>2273</v>
      </c>
      <c r="F253" s="566" t="s">
        <v>2263</v>
      </c>
      <c r="G253" s="566" t="s">
        <v>2468</v>
      </c>
      <c r="H253" s="566" t="s">
        <v>437</v>
      </c>
      <c r="I253" s="566" t="s">
        <v>2471</v>
      </c>
      <c r="J253" s="566" t="s">
        <v>702</v>
      </c>
      <c r="K253" s="566" t="s">
        <v>2472</v>
      </c>
      <c r="L253" s="567">
        <v>43.99</v>
      </c>
      <c r="M253" s="567">
        <v>219.95000000000002</v>
      </c>
      <c r="N253" s="566">
        <v>5</v>
      </c>
      <c r="O253" s="630">
        <v>2.5</v>
      </c>
      <c r="P253" s="567"/>
      <c r="Q253" s="582">
        <v>0</v>
      </c>
      <c r="R253" s="566"/>
      <c r="S253" s="582">
        <v>0</v>
      </c>
      <c r="T253" s="630"/>
      <c r="U253" s="612">
        <v>0</v>
      </c>
    </row>
    <row r="254" spans="1:21" ht="14.4" customHeight="1" x14ac:dyDescent="0.3">
      <c r="A254" s="565">
        <v>30</v>
      </c>
      <c r="B254" s="566" t="s">
        <v>438</v>
      </c>
      <c r="C254" s="566">
        <v>89301301</v>
      </c>
      <c r="D254" s="628" t="s">
        <v>3533</v>
      </c>
      <c r="E254" s="629" t="s">
        <v>2273</v>
      </c>
      <c r="F254" s="566" t="s">
        <v>2263</v>
      </c>
      <c r="G254" s="566" t="s">
        <v>2468</v>
      </c>
      <c r="H254" s="566" t="s">
        <v>437</v>
      </c>
      <c r="I254" s="566" t="s">
        <v>2660</v>
      </c>
      <c r="J254" s="566" t="s">
        <v>2661</v>
      </c>
      <c r="K254" s="566" t="s">
        <v>1523</v>
      </c>
      <c r="L254" s="567">
        <v>131.96</v>
      </c>
      <c r="M254" s="567">
        <v>263.92</v>
      </c>
      <c r="N254" s="566">
        <v>2</v>
      </c>
      <c r="O254" s="630">
        <v>1</v>
      </c>
      <c r="P254" s="567"/>
      <c r="Q254" s="582">
        <v>0</v>
      </c>
      <c r="R254" s="566"/>
      <c r="S254" s="582">
        <v>0</v>
      </c>
      <c r="T254" s="630"/>
      <c r="U254" s="612">
        <v>0</v>
      </c>
    </row>
    <row r="255" spans="1:21" ht="14.4" customHeight="1" x14ac:dyDescent="0.3">
      <c r="A255" s="565">
        <v>30</v>
      </c>
      <c r="B255" s="566" t="s">
        <v>438</v>
      </c>
      <c r="C255" s="566">
        <v>89301301</v>
      </c>
      <c r="D255" s="628" t="s">
        <v>3533</v>
      </c>
      <c r="E255" s="629" t="s">
        <v>2273</v>
      </c>
      <c r="F255" s="566" t="s">
        <v>2263</v>
      </c>
      <c r="G255" s="566" t="s">
        <v>2662</v>
      </c>
      <c r="H255" s="566" t="s">
        <v>437</v>
      </c>
      <c r="I255" s="566" t="s">
        <v>2663</v>
      </c>
      <c r="J255" s="566" t="s">
        <v>1574</v>
      </c>
      <c r="K255" s="566" t="s">
        <v>2664</v>
      </c>
      <c r="L255" s="567">
        <v>38.99</v>
      </c>
      <c r="M255" s="567">
        <v>38.99</v>
      </c>
      <c r="N255" s="566">
        <v>1</v>
      </c>
      <c r="O255" s="630">
        <v>0.5</v>
      </c>
      <c r="P255" s="567"/>
      <c r="Q255" s="582">
        <v>0</v>
      </c>
      <c r="R255" s="566"/>
      <c r="S255" s="582">
        <v>0</v>
      </c>
      <c r="T255" s="630"/>
      <c r="U255" s="612">
        <v>0</v>
      </c>
    </row>
    <row r="256" spans="1:21" ht="14.4" customHeight="1" x14ac:dyDescent="0.3">
      <c r="A256" s="565">
        <v>30</v>
      </c>
      <c r="B256" s="566" t="s">
        <v>438</v>
      </c>
      <c r="C256" s="566">
        <v>89301301</v>
      </c>
      <c r="D256" s="628" t="s">
        <v>3533</v>
      </c>
      <c r="E256" s="629" t="s">
        <v>2273</v>
      </c>
      <c r="F256" s="566" t="s">
        <v>2263</v>
      </c>
      <c r="G256" s="566" t="s">
        <v>2662</v>
      </c>
      <c r="H256" s="566" t="s">
        <v>437</v>
      </c>
      <c r="I256" s="566" t="s">
        <v>2665</v>
      </c>
      <c r="J256" s="566" t="s">
        <v>1578</v>
      </c>
      <c r="K256" s="566" t="s">
        <v>2664</v>
      </c>
      <c r="L256" s="567">
        <v>38.99</v>
      </c>
      <c r="M256" s="567">
        <v>38.99</v>
      </c>
      <c r="N256" s="566">
        <v>1</v>
      </c>
      <c r="O256" s="630">
        <v>0.5</v>
      </c>
      <c r="P256" s="567"/>
      <c r="Q256" s="582">
        <v>0</v>
      </c>
      <c r="R256" s="566"/>
      <c r="S256" s="582">
        <v>0</v>
      </c>
      <c r="T256" s="630"/>
      <c r="U256" s="612">
        <v>0</v>
      </c>
    </row>
    <row r="257" spans="1:21" ht="14.4" customHeight="1" x14ac:dyDescent="0.3">
      <c r="A257" s="565">
        <v>30</v>
      </c>
      <c r="B257" s="566" t="s">
        <v>438</v>
      </c>
      <c r="C257" s="566">
        <v>89301301</v>
      </c>
      <c r="D257" s="628" t="s">
        <v>3533</v>
      </c>
      <c r="E257" s="629" t="s">
        <v>2273</v>
      </c>
      <c r="F257" s="566" t="s">
        <v>2263</v>
      </c>
      <c r="G257" s="566" t="s">
        <v>2475</v>
      </c>
      <c r="H257" s="566" t="s">
        <v>437</v>
      </c>
      <c r="I257" s="566" t="s">
        <v>2476</v>
      </c>
      <c r="J257" s="566" t="s">
        <v>903</v>
      </c>
      <c r="K257" s="566" t="s">
        <v>1608</v>
      </c>
      <c r="L257" s="567">
        <v>83.03</v>
      </c>
      <c r="M257" s="567">
        <v>83.03</v>
      </c>
      <c r="N257" s="566">
        <v>1</v>
      </c>
      <c r="O257" s="630">
        <v>0.5</v>
      </c>
      <c r="P257" s="567"/>
      <c r="Q257" s="582">
        <v>0</v>
      </c>
      <c r="R257" s="566"/>
      <c r="S257" s="582">
        <v>0</v>
      </c>
      <c r="T257" s="630"/>
      <c r="U257" s="612">
        <v>0</v>
      </c>
    </row>
    <row r="258" spans="1:21" ht="14.4" customHeight="1" x14ac:dyDescent="0.3">
      <c r="A258" s="565">
        <v>30</v>
      </c>
      <c r="B258" s="566" t="s">
        <v>438</v>
      </c>
      <c r="C258" s="566">
        <v>89301301</v>
      </c>
      <c r="D258" s="628" t="s">
        <v>3533</v>
      </c>
      <c r="E258" s="629" t="s">
        <v>2273</v>
      </c>
      <c r="F258" s="566" t="s">
        <v>2263</v>
      </c>
      <c r="G258" s="566" t="s">
        <v>2475</v>
      </c>
      <c r="H258" s="566" t="s">
        <v>437</v>
      </c>
      <c r="I258" s="566" t="s">
        <v>2477</v>
      </c>
      <c r="J258" s="566" t="s">
        <v>905</v>
      </c>
      <c r="K258" s="566" t="s">
        <v>2478</v>
      </c>
      <c r="L258" s="567">
        <v>110.66</v>
      </c>
      <c r="M258" s="567">
        <v>110.66</v>
      </c>
      <c r="N258" s="566">
        <v>1</v>
      </c>
      <c r="O258" s="630">
        <v>0.5</v>
      </c>
      <c r="P258" s="567"/>
      <c r="Q258" s="582">
        <v>0</v>
      </c>
      <c r="R258" s="566"/>
      <c r="S258" s="582">
        <v>0</v>
      </c>
      <c r="T258" s="630"/>
      <c r="U258" s="612">
        <v>0</v>
      </c>
    </row>
    <row r="259" spans="1:21" ht="14.4" customHeight="1" x14ac:dyDescent="0.3">
      <c r="A259" s="565">
        <v>30</v>
      </c>
      <c r="B259" s="566" t="s">
        <v>438</v>
      </c>
      <c r="C259" s="566">
        <v>89301301</v>
      </c>
      <c r="D259" s="628" t="s">
        <v>3533</v>
      </c>
      <c r="E259" s="629" t="s">
        <v>2273</v>
      </c>
      <c r="F259" s="566" t="s">
        <v>2263</v>
      </c>
      <c r="G259" s="566" t="s">
        <v>2482</v>
      </c>
      <c r="H259" s="566" t="s">
        <v>437</v>
      </c>
      <c r="I259" s="566" t="s">
        <v>2483</v>
      </c>
      <c r="J259" s="566" t="s">
        <v>938</v>
      </c>
      <c r="K259" s="566" t="s">
        <v>574</v>
      </c>
      <c r="L259" s="567">
        <v>98.31</v>
      </c>
      <c r="M259" s="567">
        <v>491.55</v>
      </c>
      <c r="N259" s="566">
        <v>5</v>
      </c>
      <c r="O259" s="630">
        <v>3</v>
      </c>
      <c r="P259" s="567"/>
      <c r="Q259" s="582">
        <v>0</v>
      </c>
      <c r="R259" s="566"/>
      <c r="S259" s="582">
        <v>0</v>
      </c>
      <c r="T259" s="630"/>
      <c r="U259" s="612">
        <v>0</v>
      </c>
    </row>
    <row r="260" spans="1:21" ht="14.4" customHeight="1" x14ac:dyDescent="0.3">
      <c r="A260" s="565">
        <v>30</v>
      </c>
      <c r="B260" s="566" t="s">
        <v>438</v>
      </c>
      <c r="C260" s="566">
        <v>89301301</v>
      </c>
      <c r="D260" s="628" t="s">
        <v>3533</v>
      </c>
      <c r="E260" s="629" t="s">
        <v>2273</v>
      </c>
      <c r="F260" s="566" t="s">
        <v>2263</v>
      </c>
      <c r="G260" s="566" t="s">
        <v>2484</v>
      </c>
      <c r="H260" s="566" t="s">
        <v>437</v>
      </c>
      <c r="I260" s="566" t="s">
        <v>2485</v>
      </c>
      <c r="J260" s="566" t="s">
        <v>896</v>
      </c>
      <c r="K260" s="566" t="s">
        <v>565</v>
      </c>
      <c r="L260" s="567">
        <v>60.97</v>
      </c>
      <c r="M260" s="567">
        <v>60.97</v>
      </c>
      <c r="N260" s="566">
        <v>1</v>
      </c>
      <c r="O260" s="630">
        <v>0.5</v>
      </c>
      <c r="P260" s="567"/>
      <c r="Q260" s="582">
        <v>0</v>
      </c>
      <c r="R260" s="566"/>
      <c r="S260" s="582">
        <v>0</v>
      </c>
      <c r="T260" s="630"/>
      <c r="U260" s="612">
        <v>0</v>
      </c>
    </row>
    <row r="261" spans="1:21" ht="14.4" customHeight="1" x14ac:dyDescent="0.3">
      <c r="A261" s="565">
        <v>30</v>
      </c>
      <c r="B261" s="566" t="s">
        <v>438</v>
      </c>
      <c r="C261" s="566">
        <v>89301301</v>
      </c>
      <c r="D261" s="628" t="s">
        <v>3533</v>
      </c>
      <c r="E261" s="629" t="s">
        <v>2273</v>
      </c>
      <c r="F261" s="566" t="s">
        <v>2263</v>
      </c>
      <c r="G261" s="566" t="s">
        <v>2484</v>
      </c>
      <c r="H261" s="566" t="s">
        <v>437</v>
      </c>
      <c r="I261" s="566" t="s">
        <v>2666</v>
      </c>
      <c r="J261" s="566" t="s">
        <v>896</v>
      </c>
      <c r="K261" s="566" t="s">
        <v>2667</v>
      </c>
      <c r="L261" s="567">
        <v>0</v>
      </c>
      <c r="M261" s="567">
        <v>0</v>
      </c>
      <c r="N261" s="566">
        <v>1</v>
      </c>
      <c r="O261" s="630">
        <v>0.5</v>
      </c>
      <c r="P261" s="567"/>
      <c r="Q261" s="582"/>
      <c r="R261" s="566"/>
      <c r="S261" s="582">
        <v>0</v>
      </c>
      <c r="T261" s="630"/>
      <c r="U261" s="612">
        <v>0</v>
      </c>
    </row>
    <row r="262" spans="1:21" ht="14.4" customHeight="1" x14ac:dyDescent="0.3">
      <c r="A262" s="565">
        <v>30</v>
      </c>
      <c r="B262" s="566" t="s">
        <v>438</v>
      </c>
      <c r="C262" s="566">
        <v>89301301</v>
      </c>
      <c r="D262" s="628" t="s">
        <v>3533</v>
      </c>
      <c r="E262" s="629" t="s">
        <v>2273</v>
      </c>
      <c r="F262" s="566" t="s">
        <v>2263</v>
      </c>
      <c r="G262" s="566" t="s">
        <v>2668</v>
      </c>
      <c r="H262" s="566" t="s">
        <v>1360</v>
      </c>
      <c r="I262" s="566" t="s">
        <v>2669</v>
      </c>
      <c r="J262" s="566" t="s">
        <v>1433</v>
      </c>
      <c r="K262" s="566" t="s">
        <v>2670</v>
      </c>
      <c r="L262" s="567">
        <v>94.41</v>
      </c>
      <c r="M262" s="567">
        <v>94.41</v>
      </c>
      <c r="N262" s="566">
        <v>1</v>
      </c>
      <c r="O262" s="630">
        <v>0.5</v>
      </c>
      <c r="P262" s="567"/>
      <c r="Q262" s="582">
        <v>0</v>
      </c>
      <c r="R262" s="566"/>
      <c r="S262" s="582">
        <v>0</v>
      </c>
      <c r="T262" s="630"/>
      <c r="U262" s="612">
        <v>0</v>
      </c>
    </row>
    <row r="263" spans="1:21" ht="14.4" customHeight="1" x14ac:dyDescent="0.3">
      <c r="A263" s="565">
        <v>30</v>
      </c>
      <c r="B263" s="566" t="s">
        <v>438</v>
      </c>
      <c r="C263" s="566">
        <v>89301301</v>
      </c>
      <c r="D263" s="628" t="s">
        <v>3533</v>
      </c>
      <c r="E263" s="629" t="s">
        <v>2273</v>
      </c>
      <c r="F263" s="566" t="s">
        <v>2263</v>
      </c>
      <c r="G263" s="566" t="s">
        <v>2486</v>
      </c>
      <c r="H263" s="566" t="s">
        <v>437</v>
      </c>
      <c r="I263" s="566" t="s">
        <v>2487</v>
      </c>
      <c r="J263" s="566" t="s">
        <v>892</v>
      </c>
      <c r="K263" s="566" t="s">
        <v>893</v>
      </c>
      <c r="L263" s="567">
        <v>226.23</v>
      </c>
      <c r="M263" s="567">
        <v>226.23</v>
      </c>
      <c r="N263" s="566">
        <v>1</v>
      </c>
      <c r="O263" s="630">
        <v>0.5</v>
      </c>
      <c r="P263" s="567"/>
      <c r="Q263" s="582">
        <v>0</v>
      </c>
      <c r="R263" s="566"/>
      <c r="S263" s="582">
        <v>0</v>
      </c>
      <c r="T263" s="630"/>
      <c r="U263" s="612">
        <v>0</v>
      </c>
    </row>
    <row r="264" spans="1:21" ht="14.4" customHeight="1" x14ac:dyDescent="0.3">
      <c r="A264" s="565">
        <v>30</v>
      </c>
      <c r="B264" s="566" t="s">
        <v>438</v>
      </c>
      <c r="C264" s="566">
        <v>89301301</v>
      </c>
      <c r="D264" s="628" t="s">
        <v>3533</v>
      </c>
      <c r="E264" s="629" t="s">
        <v>2273</v>
      </c>
      <c r="F264" s="566" t="s">
        <v>2263</v>
      </c>
      <c r="G264" s="566" t="s">
        <v>2496</v>
      </c>
      <c r="H264" s="566" t="s">
        <v>1360</v>
      </c>
      <c r="I264" s="566" t="s">
        <v>2671</v>
      </c>
      <c r="J264" s="566" t="s">
        <v>2672</v>
      </c>
      <c r="K264" s="566" t="s">
        <v>2495</v>
      </c>
      <c r="L264" s="567">
        <v>96.57</v>
      </c>
      <c r="M264" s="567">
        <v>96.57</v>
      </c>
      <c r="N264" s="566">
        <v>1</v>
      </c>
      <c r="O264" s="630">
        <v>0.5</v>
      </c>
      <c r="P264" s="567"/>
      <c r="Q264" s="582">
        <v>0</v>
      </c>
      <c r="R264" s="566"/>
      <c r="S264" s="582">
        <v>0</v>
      </c>
      <c r="T264" s="630"/>
      <c r="U264" s="612">
        <v>0</v>
      </c>
    </row>
    <row r="265" spans="1:21" ht="14.4" customHeight="1" x14ac:dyDescent="0.3">
      <c r="A265" s="565">
        <v>30</v>
      </c>
      <c r="B265" s="566" t="s">
        <v>438</v>
      </c>
      <c r="C265" s="566">
        <v>89301301</v>
      </c>
      <c r="D265" s="628" t="s">
        <v>3533</v>
      </c>
      <c r="E265" s="629" t="s">
        <v>2273</v>
      </c>
      <c r="F265" s="566" t="s">
        <v>2263</v>
      </c>
      <c r="G265" s="566" t="s">
        <v>2496</v>
      </c>
      <c r="H265" s="566" t="s">
        <v>1360</v>
      </c>
      <c r="I265" s="566" t="s">
        <v>1836</v>
      </c>
      <c r="J265" s="566" t="s">
        <v>1837</v>
      </c>
      <c r="K265" s="566" t="s">
        <v>1838</v>
      </c>
      <c r="L265" s="567">
        <v>156.25</v>
      </c>
      <c r="M265" s="567">
        <v>312.5</v>
      </c>
      <c r="N265" s="566">
        <v>2</v>
      </c>
      <c r="O265" s="630">
        <v>1.5</v>
      </c>
      <c r="P265" s="567"/>
      <c r="Q265" s="582">
        <v>0</v>
      </c>
      <c r="R265" s="566"/>
      <c r="S265" s="582">
        <v>0</v>
      </c>
      <c r="T265" s="630"/>
      <c r="U265" s="612">
        <v>0</v>
      </c>
    </row>
    <row r="266" spans="1:21" ht="14.4" customHeight="1" x14ac:dyDescent="0.3">
      <c r="A266" s="565">
        <v>30</v>
      </c>
      <c r="B266" s="566" t="s">
        <v>438</v>
      </c>
      <c r="C266" s="566">
        <v>89301301</v>
      </c>
      <c r="D266" s="628" t="s">
        <v>3533</v>
      </c>
      <c r="E266" s="629" t="s">
        <v>2273</v>
      </c>
      <c r="F266" s="566" t="s">
        <v>2263</v>
      </c>
      <c r="G266" s="566" t="s">
        <v>2496</v>
      </c>
      <c r="H266" s="566" t="s">
        <v>1360</v>
      </c>
      <c r="I266" s="566" t="s">
        <v>1839</v>
      </c>
      <c r="J266" s="566" t="s">
        <v>1840</v>
      </c>
      <c r="K266" s="566" t="s">
        <v>1534</v>
      </c>
      <c r="L266" s="567">
        <v>193.14</v>
      </c>
      <c r="M266" s="567">
        <v>193.14</v>
      </c>
      <c r="N266" s="566">
        <v>1</v>
      </c>
      <c r="O266" s="630">
        <v>0.5</v>
      </c>
      <c r="P266" s="567"/>
      <c r="Q266" s="582">
        <v>0</v>
      </c>
      <c r="R266" s="566"/>
      <c r="S266" s="582">
        <v>0</v>
      </c>
      <c r="T266" s="630"/>
      <c r="U266" s="612">
        <v>0</v>
      </c>
    </row>
    <row r="267" spans="1:21" ht="14.4" customHeight="1" x14ac:dyDescent="0.3">
      <c r="A267" s="565">
        <v>30</v>
      </c>
      <c r="B267" s="566" t="s">
        <v>438</v>
      </c>
      <c r="C267" s="566">
        <v>89301301</v>
      </c>
      <c r="D267" s="628" t="s">
        <v>3533</v>
      </c>
      <c r="E267" s="629" t="s">
        <v>2273</v>
      </c>
      <c r="F267" s="566" t="s">
        <v>2263</v>
      </c>
      <c r="G267" s="566" t="s">
        <v>2673</v>
      </c>
      <c r="H267" s="566" t="s">
        <v>437</v>
      </c>
      <c r="I267" s="566" t="s">
        <v>2674</v>
      </c>
      <c r="J267" s="566" t="s">
        <v>2675</v>
      </c>
      <c r="K267" s="566" t="s">
        <v>1155</v>
      </c>
      <c r="L267" s="567">
        <v>0</v>
      </c>
      <c r="M267" s="567">
        <v>0</v>
      </c>
      <c r="N267" s="566">
        <v>3</v>
      </c>
      <c r="O267" s="630">
        <v>1.5</v>
      </c>
      <c r="P267" s="567"/>
      <c r="Q267" s="582"/>
      <c r="R267" s="566"/>
      <c r="S267" s="582">
        <v>0</v>
      </c>
      <c r="T267" s="630"/>
      <c r="U267" s="612">
        <v>0</v>
      </c>
    </row>
    <row r="268" spans="1:21" ht="14.4" customHeight="1" x14ac:dyDescent="0.3">
      <c r="A268" s="565">
        <v>30</v>
      </c>
      <c r="B268" s="566" t="s">
        <v>438</v>
      </c>
      <c r="C268" s="566">
        <v>89301301</v>
      </c>
      <c r="D268" s="628" t="s">
        <v>3533</v>
      </c>
      <c r="E268" s="629" t="s">
        <v>2273</v>
      </c>
      <c r="F268" s="566" t="s">
        <v>2263</v>
      </c>
      <c r="G268" s="566" t="s">
        <v>2673</v>
      </c>
      <c r="H268" s="566" t="s">
        <v>437</v>
      </c>
      <c r="I268" s="566" t="s">
        <v>2676</v>
      </c>
      <c r="J268" s="566" t="s">
        <v>1153</v>
      </c>
      <c r="K268" s="566" t="s">
        <v>1154</v>
      </c>
      <c r="L268" s="567">
        <v>0</v>
      </c>
      <c r="M268" s="567">
        <v>0</v>
      </c>
      <c r="N268" s="566">
        <v>1</v>
      </c>
      <c r="O268" s="630">
        <v>0.5</v>
      </c>
      <c r="P268" s="567"/>
      <c r="Q268" s="582"/>
      <c r="R268" s="566"/>
      <c r="S268" s="582">
        <v>0</v>
      </c>
      <c r="T268" s="630"/>
      <c r="U268" s="612">
        <v>0</v>
      </c>
    </row>
    <row r="269" spans="1:21" ht="14.4" customHeight="1" x14ac:dyDescent="0.3">
      <c r="A269" s="565">
        <v>30</v>
      </c>
      <c r="B269" s="566" t="s">
        <v>438</v>
      </c>
      <c r="C269" s="566">
        <v>89301301</v>
      </c>
      <c r="D269" s="628" t="s">
        <v>3533</v>
      </c>
      <c r="E269" s="629" t="s">
        <v>2273</v>
      </c>
      <c r="F269" s="566" t="s">
        <v>2264</v>
      </c>
      <c r="G269" s="566" t="s">
        <v>2360</v>
      </c>
      <c r="H269" s="566" t="s">
        <v>437</v>
      </c>
      <c r="I269" s="566" t="s">
        <v>2497</v>
      </c>
      <c r="J269" s="566" t="s">
        <v>2362</v>
      </c>
      <c r="K269" s="566"/>
      <c r="L269" s="567">
        <v>0</v>
      </c>
      <c r="M269" s="567">
        <v>0</v>
      </c>
      <c r="N269" s="566">
        <v>1</v>
      </c>
      <c r="O269" s="630">
        <v>1</v>
      </c>
      <c r="P269" s="567"/>
      <c r="Q269" s="582"/>
      <c r="R269" s="566"/>
      <c r="S269" s="582">
        <v>0</v>
      </c>
      <c r="T269" s="630"/>
      <c r="U269" s="612">
        <v>0</v>
      </c>
    </row>
    <row r="270" spans="1:21" ht="14.4" customHeight="1" x14ac:dyDescent="0.3">
      <c r="A270" s="565">
        <v>30</v>
      </c>
      <c r="B270" s="566" t="s">
        <v>438</v>
      </c>
      <c r="C270" s="566">
        <v>89301301</v>
      </c>
      <c r="D270" s="628" t="s">
        <v>3533</v>
      </c>
      <c r="E270" s="629" t="s">
        <v>2273</v>
      </c>
      <c r="F270" s="566" t="s">
        <v>2264</v>
      </c>
      <c r="G270" s="566" t="s">
        <v>2360</v>
      </c>
      <c r="H270" s="566" t="s">
        <v>437</v>
      </c>
      <c r="I270" s="566" t="s">
        <v>2498</v>
      </c>
      <c r="J270" s="566" t="s">
        <v>2362</v>
      </c>
      <c r="K270" s="566"/>
      <c r="L270" s="567">
        <v>0</v>
      </c>
      <c r="M270" s="567">
        <v>0</v>
      </c>
      <c r="N270" s="566">
        <v>1</v>
      </c>
      <c r="O270" s="630">
        <v>1</v>
      </c>
      <c r="P270" s="567">
        <v>0</v>
      </c>
      <c r="Q270" s="582"/>
      <c r="R270" s="566">
        <v>1</v>
      </c>
      <c r="S270" s="582">
        <v>1</v>
      </c>
      <c r="T270" s="630">
        <v>1</v>
      </c>
      <c r="U270" s="612">
        <v>1</v>
      </c>
    </row>
    <row r="271" spans="1:21" ht="14.4" customHeight="1" x14ac:dyDescent="0.3">
      <c r="A271" s="565">
        <v>30</v>
      </c>
      <c r="B271" s="566" t="s">
        <v>438</v>
      </c>
      <c r="C271" s="566">
        <v>89301301</v>
      </c>
      <c r="D271" s="628" t="s">
        <v>3533</v>
      </c>
      <c r="E271" s="629" t="s">
        <v>2273</v>
      </c>
      <c r="F271" s="566" t="s">
        <v>2264</v>
      </c>
      <c r="G271" s="566" t="s">
        <v>2360</v>
      </c>
      <c r="H271" s="566" t="s">
        <v>437</v>
      </c>
      <c r="I271" s="566" t="s">
        <v>2677</v>
      </c>
      <c r="J271" s="566" t="s">
        <v>2362</v>
      </c>
      <c r="K271" s="566"/>
      <c r="L271" s="567">
        <v>0</v>
      </c>
      <c r="M271" s="567">
        <v>0</v>
      </c>
      <c r="N271" s="566">
        <v>1</v>
      </c>
      <c r="O271" s="630">
        <v>1</v>
      </c>
      <c r="P271" s="567"/>
      <c r="Q271" s="582"/>
      <c r="R271" s="566"/>
      <c r="S271" s="582">
        <v>0</v>
      </c>
      <c r="T271" s="630"/>
      <c r="U271" s="612">
        <v>0</v>
      </c>
    </row>
    <row r="272" spans="1:21" ht="14.4" customHeight="1" x14ac:dyDescent="0.3">
      <c r="A272" s="565">
        <v>30</v>
      </c>
      <c r="B272" s="566" t="s">
        <v>438</v>
      </c>
      <c r="C272" s="566">
        <v>89301301</v>
      </c>
      <c r="D272" s="628" t="s">
        <v>3533</v>
      </c>
      <c r="E272" s="629" t="s">
        <v>2274</v>
      </c>
      <c r="F272" s="566" t="s">
        <v>2263</v>
      </c>
      <c r="G272" s="566" t="s">
        <v>2281</v>
      </c>
      <c r="H272" s="566" t="s">
        <v>437</v>
      </c>
      <c r="I272" s="566" t="s">
        <v>2506</v>
      </c>
      <c r="J272" s="566" t="s">
        <v>661</v>
      </c>
      <c r="K272" s="566" t="s">
        <v>2507</v>
      </c>
      <c r="L272" s="567">
        <v>42.42</v>
      </c>
      <c r="M272" s="567">
        <v>42.42</v>
      </c>
      <c r="N272" s="566">
        <v>1</v>
      </c>
      <c r="O272" s="630">
        <v>0.5</v>
      </c>
      <c r="P272" s="567"/>
      <c r="Q272" s="582">
        <v>0</v>
      </c>
      <c r="R272" s="566"/>
      <c r="S272" s="582">
        <v>0</v>
      </c>
      <c r="T272" s="630"/>
      <c r="U272" s="612">
        <v>0</v>
      </c>
    </row>
    <row r="273" spans="1:21" ht="14.4" customHeight="1" x14ac:dyDescent="0.3">
      <c r="A273" s="565">
        <v>30</v>
      </c>
      <c r="B273" s="566" t="s">
        <v>438</v>
      </c>
      <c r="C273" s="566">
        <v>89301301</v>
      </c>
      <c r="D273" s="628" t="s">
        <v>3533</v>
      </c>
      <c r="E273" s="629" t="s">
        <v>2274</v>
      </c>
      <c r="F273" s="566" t="s">
        <v>2263</v>
      </c>
      <c r="G273" s="566" t="s">
        <v>2281</v>
      </c>
      <c r="H273" s="566" t="s">
        <v>437</v>
      </c>
      <c r="I273" s="566" t="s">
        <v>2118</v>
      </c>
      <c r="J273" s="566" t="s">
        <v>2119</v>
      </c>
      <c r="K273" s="566" t="s">
        <v>574</v>
      </c>
      <c r="L273" s="567">
        <v>47.63</v>
      </c>
      <c r="M273" s="567">
        <v>47.63</v>
      </c>
      <c r="N273" s="566">
        <v>1</v>
      </c>
      <c r="O273" s="630">
        <v>0.5</v>
      </c>
      <c r="P273" s="567"/>
      <c r="Q273" s="582">
        <v>0</v>
      </c>
      <c r="R273" s="566"/>
      <c r="S273" s="582">
        <v>0</v>
      </c>
      <c r="T273" s="630"/>
      <c r="U273" s="612">
        <v>0</v>
      </c>
    </row>
    <row r="274" spans="1:21" ht="14.4" customHeight="1" x14ac:dyDescent="0.3">
      <c r="A274" s="565">
        <v>30</v>
      </c>
      <c r="B274" s="566" t="s">
        <v>438</v>
      </c>
      <c r="C274" s="566">
        <v>89301301</v>
      </c>
      <c r="D274" s="628" t="s">
        <v>3533</v>
      </c>
      <c r="E274" s="629" t="s">
        <v>2274</v>
      </c>
      <c r="F274" s="566" t="s">
        <v>2263</v>
      </c>
      <c r="G274" s="566" t="s">
        <v>2678</v>
      </c>
      <c r="H274" s="566" t="s">
        <v>437</v>
      </c>
      <c r="I274" s="566" t="s">
        <v>2679</v>
      </c>
      <c r="J274" s="566" t="s">
        <v>694</v>
      </c>
      <c r="K274" s="566" t="s">
        <v>2680</v>
      </c>
      <c r="L274" s="567">
        <v>121.33</v>
      </c>
      <c r="M274" s="567">
        <v>121.33</v>
      </c>
      <c r="N274" s="566">
        <v>1</v>
      </c>
      <c r="O274" s="630">
        <v>1</v>
      </c>
      <c r="P274" s="567">
        <v>121.33</v>
      </c>
      <c r="Q274" s="582">
        <v>1</v>
      </c>
      <c r="R274" s="566">
        <v>1</v>
      </c>
      <c r="S274" s="582">
        <v>1</v>
      </c>
      <c r="T274" s="630">
        <v>1</v>
      </c>
      <c r="U274" s="612">
        <v>1</v>
      </c>
    </row>
    <row r="275" spans="1:21" ht="14.4" customHeight="1" x14ac:dyDescent="0.3">
      <c r="A275" s="565">
        <v>30</v>
      </c>
      <c r="B275" s="566" t="s">
        <v>438</v>
      </c>
      <c r="C275" s="566">
        <v>89301301</v>
      </c>
      <c r="D275" s="628" t="s">
        <v>3533</v>
      </c>
      <c r="E275" s="629" t="s">
        <v>2274</v>
      </c>
      <c r="F275" s="566" t="s">
        <v>2263</v>
      </c>
      <c r="G275" s="566" t="s">
        <v>2508</v>
      </c>
      <c r="H275" s="566" t="s">
        <v>437</v>
      </c>
      <c r="I275" s="566" t="s">
        <v>2509</v>
      </c>
      <c r="J275" s="566" t="s">
        <v>1230</v>
      </c>
      <c r="K275" s="566" t="s">
        <v>2510</v>
      </c>
      <c r="L275" s="567">
        <v>0</v>
      </c>
      <c r="M275" s="567">
        <v>0</v>
      </c>
      <c r="N275" s="566">
        <v>1</v>
      </c>
      <c r="O275" s="630">
        <v>0.5</v>
      </c>
      <c r="P275" s="567">
        <v>0</v>
      </c>
      <c r="Q275" s="582"/>
      <c r="R275" s="566">
        <v>1</v>
      </c>
      <c r="S275" s="582">
        <v>1</v>
      </c>
      <c r="T275" s="630">
        <v>0.5</v>
      </c>
      <c r="U275" s="612">
        <v>1</v>
      </c>
    </row>
    <row r="276" spans="1:21" ht="14.4" customHeight="1" x14ac:dyDescent="0.3">
      <c r="A276" s="565">
        <v>30</v>
      </c>
      <c r="B276" s="566" t="s">
        <v>438</v>
      </c>
      <c r="C276" s="566">
        <v>89301301</v>
      </c>
      <c r="D276" s="628" t="s">
        <v>3533</v>
      </c>
      <c r="E276" s="629" t="s">
        <v>2274</v>
      </c>
      <c r="F276" s="566" t="s">
        <v>2263</v>
      </c>
      <c r="G276" s="566" t="s">
        <v>2681</v>
      </c>
      <c r="H276" s="566" t="s">
        <v>437</v>
      </c>
      <c r="I276" s="566" t="s">
        <v>2682</v>
      </c>
      <c r="J276" s="566" t="s">
        <v>1110</v>
      </c>
      <c r="K276" s="566" t="s">
        <v>873</v>
      </c>
      <c r="L276" s="567">
        <v>1720.7</v>
      </c>
      <c r="M276" s="567">
        <v>1720.7</v>
      </c>
      <c r="N276" s="566">
        <v>1</v>
      </c>
      <c r="O276" s="630">
        <v>0.5</v>
      </c>
      <c r="P276" s="567"/>
      <c r="Q276" s="582">
        <v>0</v>
      </c>
      <c r="R276" s="566"/>
      <c r="S276" s="582">
        <v>0</v>
      </c>
      <c r="T276" s="630"/>
      <c r="U276" s="612">
        <v>0</v>
      </c>
    </row>
    <row r="277" spans="1:21" ht="14.4" customHeight="1" x14ac:dyDescent="0.3">
      <c r="A277" s="565">
        <v>30</v>
      </c>
      <c r="B277" s="566" t="s">
        <v>438</v>
      </c>
      <c r="C277" s="566">
        <v>89301301</v>
      </c>
      <c r="D277" s="628" t="s">
        <v>3533</v>
      </c>
      <c r="E277" s="629" t="s">
        <v>2274</v>
      </c>
      <c r="F277" s="566" t="s">
        <v>2263</v>
      </c>
      <c r="G277" s="566" t="s">
        <v>2284</v>
      </c>
      <c r="H277" s="566" t="s">
        <v>1360</v>
      </c>
      <c r="I277" s="566" t="s">
        <v>1864</v>
      </c>
      <c r="J277" s="566" t="s">
        <v>1374</v>
      </c>
      <c r="K277" s="566" t="s">
        <v>1865</v>
      </c>
      <c r="L277" s="567">
        <v>121.16</v>
      </c>
      <c r="M277" s="567">
        <v>363.48</v>
      </c>
      <c r="N277" s="566">
        <v>3</v>
      </c>
      <c r="O277" s="630">
        <v>1.5</v>
      </c>
      <c r="P277" s="567"/>
      <c r="Q277" s="582">
        <v>0</v>
      </c>
      <c r="R277" s="566"/>
      <c r="S277" s="582">
        <v>0</v>
      </c>
      <c r="T277" s="630"/>
      <c r="U277" s="612">
        <v>0</v>
      </c>
    </row>
    <row r="278" spans="1:21" ht="14.4" customHeight="1" x14ac:dyDescent="0.3">
      <c r="A278" s="565">
        <v>30</v>
      </c>
      <c r="B278" s="566" t="s">
        <v>438</v>
      </c>
      <c r="C278" s="566">
        <v>89301301</v>
      </c>
      <c r="D278" s="628" t="s">
        <v>3533</v>
      </c>
      <c r="E278" s="629" t="s">
        <v>2274</v>
      </c>
      <c r="F278" s="566" t="s">
        <v>2263</v>
      </c>
      <c r="G278" s="566" t="s">
        <v>2285</v>
      </c>
      <c r="H278" s="566" t="s">
        <v>1360</v>
      </c>
      <c r="I278" s="566" t="s">
        <v>2286</v>
      </c>
      <c r="J278" s="566" t="s">
        <v>1538</v>
      </c>
      <c r="K278" s="566" t="s">
        <v>1371</v>
      </c>
      <c r="L278" s="567">
        <v>81.209999999999994</v>
      </c>
      <c r="M278" s="567">
        <v>243.63</v>
      </c>
      <c r="N278" s="566">
        <v>3</v>
      </c>
      <c r="O278" s="630">
        <v>1.5</v>
      </c>
      <c r="P278" s="567"/>
      <c r="Q278" s="582">
        <v>0</v>
      </c>
      <c r="R278" s="566"/>
      <c r="S278" s="582">
        <v>0</v>
      </c>
      <c r="T278" s="630"/>
      <c r="U278" s="612">
        <v>0</v>
      </c>
    </row>
    <row r="279" spans="1:21" ht="14.4" customHeight="1" x14ac:dyDescent="0.3">
      <c r="A279" s="565">
        <v>30</v>
      </c>
      <c r="B279" s="566" t="s">
        <v>438</v>
      </c>
      <c r="C279" s="566">
        <v>89301301</v>
      </c>
      <c r="D279" s="628" t="s">
        <v>3533</v>
      </c>
      <c r="E279" s="629" t="s">
        <v>2274</v>
      </c>
      <c r="F279" s="566" t="s">
        <v>2263</v>
      </c>
      <c r="G279" s="566" t="s">
        <v>2285</v>
      </c>
      <c r="H279" s="566" t="s">
        <v>1360</v>
      </c>
      <c r="I279" s="566" t="s">
        <v>1914</v>
      </c>
      <c r="J279" s="566" t="s">
        <v>1533</v>
      </c>
      <c r="K279" s="566" t="s">
        <v>503</v>
      </c>
      <c r="L279" s="567">
        <v>60.92</v>
      </c>
      <c r="M279" s="567">
        <v>182.76</v>
      </c>
      <c r="N279" s="566">
        <v>3</v>
      </c>
      <c r="O279" s="630">
        <v>1.5</v>
      </c>
      <c r="P279" s="567">
        <v>60.92</v>
      </c>
      <c r="Q279" s="582">
        <v>0.33333333333333337</v>
      </c>
      <c r="R279" s="566">
        <v>1</v>
      </c>
      <c r="S279" s="582">
        <v>0.33333333333333331</v>
      </c>
      <c r="T279" s="630">
        <v>0.5</v>
      </c>
      <c r="U279" s="612">
        <v>0.33333333333333331</v>
      </c>
    </row>
    <row r="280" spans="1:21" ht="14.4" customHeight="1" x14ac:dyDescent="0.3">
      <c r="A280" s="565">
        <v>30</v>
      </c>
      <c r="B280" s="566" t="s">
        <v>438</v>
      </c>
      <c r="C280" s="566">
        <v>89301301</v>
      </c>
      <c r="D280" s="628" t="s">
        <v>3533</v>
      </c>
      <c r="E280" s="629" t="s">
        <v>2274</v>
      </c>
      <c r="F280" s="566" t="s">
        <v>2263</v>
      </c>
      <c r="G280" s="566" t="s">
        <v>2683</v>
      </c>
      <c r="H280" s="566" t="s">
        <v>1360</v>
      </c>
      <c r="I280" s="566" t="s">
        <v>2044</v>
      </c>
      <c r="J280" s="566" t="s">
        <v>2045</v>
      </c>
      <c r="K280" s="566" t="s">
        <v>2043</v>
      </c>
      <c r="L280" s="567">
        <v>333.31</v>
      </c>
      <c r="M280" s="567">
        <v>333.31</v>
      </c>
      <c r="N280" s="566">
        <v>1</v>
      </c>
      <c r="O280" s="630">
        <v>1</v>
      </c>
      <c r="P280" s="567">
        <v>333.31</v>
      </c>
      <c r="Q280" s="582">
        <v>1</v>
      </c>
      <c r="R280" s="566">
        <v>1</v>
      </c>
      <c r="S280" s="582">
        <v>1</v>
      </c>
      <c r="T280" s="630">
        <v>1</v>
      </c>
      <c r="U280" s="612">
        <v>1</v>
      </c>
    </row>
    <row r="281" spans="1:21" ht="14.4" customHeight="1" x14ac:dyDescent="0.3">
      <c r="A281" s="565">
        <v>30</v>
      </c>
      <c r="B281" s="566" t="s">
        <v>438</v>
      </c>
      <c r="C281" s="566">
        <v>89301301</v>
      </c>
      <c r="D281" s="628" t="s">
        <v>3533</v>
      </c>
      <c r="E281" s="629" t="s">
        <v>2274</v>
      </c>
      <c r="F281" s="566" t="s">
        <v>2263</v>
      </c>
      <c r="G281" s="566" t="s">
        <v>2684</v>
      </c>
      <c r="H281" s="566" t="s">
        <v>437</v>
      </c>
      <c r="I281" s="566" t="s">
        <v>2685</v>
      </c>
      <c r="J281" s="566" t="s">
        <v>2686</v>
      </c>
      <c r="K281" s="566" t="s">
        <v>2212</v>
      </c>
      <c r="L281" s="567">
        <v>41.93</v>
      </c>
      <c r="M281" s="567">
        <v>41.93</v>
      </c>
      <c r="N281" s="566">
        <v>1</v>
      </c>
      <c r="O281" s="630">
        <v>0.5</v>
      </c>
      <c r="P281" s="567"/>
      <c r="Q281" s="582">
        <v>0</v>
      </c>
      <c r="R281" s="566"/>
      <c r="S281" s="582">
        <v>0</v>
      </c>
      <c r="T281" s="630"/>
      <c r="U281" s="612">
        <v>0</v>
      </c>
    </row>
    <row r="282" spans="1:21" ht="14.4" customHeight="1" x14ac:dyDescent="0.3">
      <c r="A282" s="565">
        <v>30</v>
      </c>
      <c r="B282" s="566" t="s">
        <v>438</v>
      </c>
      <c r="C282" s="566">
        <v>89301301</v>
      </c>
      <c r="D282" s="628" t="s">
        <v>3533</v>
      </c>
      <c r="E282" s="629" t="s">
        <v>2274</v>
      </c>
      <c r="F282" s="566" t="s">
        <v>2263</v>
      </c>
      <c r="G282" s="566" t="s">
        <v>2290</v>
      </c>
      <c r="H282" s="566" t="s">
        <v>1360</v>
      </c>
      <c r="I282" s="566" t="s">
        <v>2687</v>
      </c>
      <c r="J282" s="566" t="s">
        <v>2688</v>
      </c>
      <c r="K282" s="566" t="s">
        <v>498</v>
      </c>
      <c r="L282" s="567">
        <v>238.81</v>
      </c>
      <c r="M282" s="567">
        <v>238.81</v>
      </c>
      <c r="N282" s="566">
        <v>1</v>
      </c>
      <c r="O282" s="630">
        <v>0.5</v>
      </c>
      <c r="P282" s="567">
        <v>238.81</v>
      </c>
      <c r="Q282" s="582">
        <v>1</v>
      </c>
      <c r="R282" s="566">
        <v>1</v>
      </c>
      <c r="S282" s="582">
        <v>1</v>
      </c>
      <c r="T282" s="630">
        <v>0.5</v>
      </c>
      <c r="U282" s="612">
        <v>1</v>
      </c>
    </row>
    <row r="283" spans="1:21" ht="14.4" customHeight="1" x14ac:dyDescent="0.3">
      <c r="A283" s="565">
        <v>30</v>
      </c>
      <c r="B283" s="566" t="s">
        <v>438</v>
      </c>
      <c r="C283" s="566">
        <v>89301301</v>
      </c>
      <c r="D283" s="628" t="s">
        <v>3533</v>
      </c>
      <c r="E283" s="629" t="s">
        <v>2274</v>
      </c>
      <c r="F283" s="566" t="s">
        <v>2263</v>
      </c>
      <c r="G283" s="566" t="s">
        <v>2290</v>
      </c>
      <c r="H283" s="566" t="s">
        <v>1360</v>
      </c>
      <c r="I283" s="566" t="s">
        <v>1989</v>
      </c>
      <c r="J283" s="566" t="s">
        <v>1491</v>
      </c>
      <c r="K283" s="566" t="s">
        <v>498</v>
      </c>
      <c r="L283" s="567">
        <v>262.33999999999997</v>
      </c>
      <c r="M283" s="567">
        <v>524.67999999999995</v>
      </c>
      <c r="N283" s="566">
        <v>2</v>
      </c>
      <c r="O283" s="630">
        <v>1</v>
      </c>
      <c r="P283" s="567">
        <v>524.67999999999995</v>
      </c>
      <c r="Q283" s="582">
        <v>1</v>
      </c>
      <c r="R283" s="566">
        <v>2</v>
      </c>
      <c r="S283" s="582">
        <v>1</v>
      </c>
      <c r="T283" s="630">
        <v>1</v>
      </c>
      <c r="U283" s="612">
        <v>1</v>
      </c>
    </row>
    <row r="284" spans="1:21" ht="14.4" customHeight="1" x14ac:dyDescent="0.3">
      <c r="A284" s="565">
        <v>30</v>
      </c>
      <c r="B284" s="566" t="s">
        <v>438</v>
      </c>
      <c r="C284" s="566">
        <v>89301301</v>
      </c>
      <c r="D284" s="628" t="s">
        <v>3533</v>
      </c>
      <c r="E284" s="629" t="s">
        <v>2274</v>
      </c>
      <c r="F284" s="566" t="s">
        <v>2263</v>
      </c>
      <c r="G284" s="566" t="s">
        <v>2290</v>
      </c>
      <c r="H284" s="566" t="s">
        <v>1360</v>
      </c>
      <c r="I284" s="566" t="s">
        <v>1991</v>
      </c>
      <c r="J284" s="566" t="s">
        <v>1495</v>
      </c>
      <c r="K284" s="566" t="s">
        <v>1992</v>
      </c>
      <c r="L284" s="567">
        <v>349.67</v>
      </c>
      <c r="M284" s="567">
        <v>349.67</v>
      </c>
      <c r="N284" s="566">
        <v>1</v>
      </c>
      <c r="O284" s="630">
        <v>0.5</v>
      </c>
      <c r="P284" s="567"/>
      <c r="Q284" s="582">
        <v>0</v>
      </c>
      <c r="R284" s="566"/>
      <c r="S284" s="582">
        <v>0</v>
      </c>
      <c r="T284" s="630"/>
      <c r="U284" s="612">
        <v>0</v>
      </c>
    </row>
    <row r="285" spans="1:21" ht="14.4" customHeight="1" x14ac:dyDescent="0.3">
      <c r="A285" s="565">
        <v>30</v>
      </c>
      <c r="B285" s="566" t="s">
        <v>438</v>
      </c>
      <c r="C285" s="566">
        <v>89301301</v>
      </c>
      <c r="D285" s="628" t="s">
        <v>3533</v>
      </c>
      <c r="E285" s="629" t="s">
        <v>2274</v>
      </c>
      <c r="F285" s="566" t="s">
        <v>2263</v>
      </c>
      <c r="G285" s="566" t="s">
        <v>2689</v>
      </c>
      <c r="H285" s="566" t="s">
        <v>1360</v>
      </c>
      <c r="I285" s="566" t="s">
        <v>2002</v>
      </c>
      <c r="J285" s="566" t="s">
        <v>2003</v>
      </c>
      <c r="K285" s="566" t="s">
        <v>565</v>
      </c>
      <c r="L285" s="567">
        <v>257.64</v>
      </c>
      <c r="M285" s="567">
        <v>257.64</v>
      </c>
      <c r="N285" s="566">
        <v>1</v>
      </c>
      <c r="O285" s="630">
        <v>0.5</v>
      </c>
      <c r="P285" s="567"/>
      <c r="Q285" s="582">
        <v>0</v>
      </c>
      <c r="R285" s="566"/>
      <c r="S285" s="582">
        <v>0</v>
      </c>
      <c r="T285" s="630"/>
      <c r="U285" s="612">
        <v>0</v>
      </c>
    </row>
    <row r="286" spans="1:21" ht="14.4" customHeight="1" x14ac:dyDescent="0.3">
      <c r="A286" s="565">
        <v>30</v>
      </c>
      <c r="B286" s="566" t="s">
        <v>438</v>
      </c>
      <c r="C286" s="566">
        <v>89301301</v>
      </c>
      <c r="D286" s="628" t="s">
        <v>3533</v>
      </c>
      <c r="E286" s="629" t="s">
        <v>2274</v>
      </c>
      <c r="F286" s="566" t="s">
        <v>2263</v>
      </c>
      <c r="G286" s="566" t="s">
        <v>2517</v>
      </c>
      <c r="H286" s="566" t="s">
        <v>1360</v>
      </c>
      <c r="I286" s="566" t="s">
        <v>1897</v>
      </c>
      <c r="J286" s="566" t="s">
        <v>1443</v>
      </c>
      <c r="K286" s="566" t="s">
        <v>1444</v>
      </c>
      <c r="L286" s="567">
        <v>41.89</v>
      </c>
      <c r="M286" s="567">
        <v>83.78</v>
      </c>
      <c r="N286" s="566">
        <v>2</v>
      </c>
      <c r="O286" s="630">
        <v>1</v>
      </c>
      <c r="P286" s="567">
        <v>41.89</v>
      </c>
      <c r="Q286" s="582">
        <v>0.5</v>
      </c>
      <c r="R286" s="566">
        <v>1</v>
      </c>
      <c r="S286" s="582">
        <v>0.5</v>
      </c>
      <c r="T286" s="630">
        <v>0.5</v>
      </c>
      <c r="U286" s="612">
        <v>0.5</v>
      </c>
    </row>
    <row r="287" spans="1:21" ht="14.4" customHeight="1" x14ac:dyDescent="0.3">
      <c r="A287" s="565">
        <v>30</v>
      </c>
      <c r="B287" s="566" t="s">
        <v>438</v>
      </c>
      <c r="C287" s="566">
        <v>89301301</v>
      </c>
      <c r="D287" s="628" t="s">
        <v>3533</v>
      </c>
      <c r="E287" s="629" t="s">
        <v>2274</v>
      </c>
      <c r="F287" s="566" t="s">
        <v>2263</v>
      </c>
      <c r="G287" s="566" t="s">
        <v>2690</v>
      </c>
      <c r="H287" s="566" t="s">
        <v>437</v>
      </c>
      <c r="I287" s="566" t="s">
        <v>2691</v>
      </c>
      <c r="J287" s="566" t="s">
        <v>820</v>
      </c>
      <c r="K287" s="566" t="s">
        <v>821</v>
      </c>
      <c r="L287" s="567">
        <v>69.180000000000007</v>
      </c>
      <c r="M287" s="567">
        <v>69.180000000000007</v>
      </c>
      <c r="N287" s="566">
        <v>1</v>
      </c>
      <c r="O287" s="630">
        <v>0.5</v>
      </c>
      <c r="P287" s="567">
        <v>69.180000000000007</v>
      </c>
      <c r="Q287" s="582">
        <v>1</v>
      </c>
      <c r="R287" s="566">
        <v>1</v>
      </c>
      <c r="S287" s="582">
        <v>1</v>
      </c>
      <c r="T287" s="630">
        <v>0.5</v>
      </c>
      <c r="U287" s="612">
        <v>1</v>
      </c>
    </row>
    <row r="288" spans="1:21" ht="14.4" customHeight="1" x14ac:dyDescent="0.3">
      <c r="A288" s="565">
        <v>30</v>
      </c>
      <c r="B288" s="566" t="s">
        <v>438</v>
      </c>
      <c r="C288" s="566">
        <v>89301301</v>
      </c>
      <c r="D288" s="628" t="s">
        <v>3533</v>
      </c>
      <c r="E288" s="629" t="s">
        <v>2274</v>
      </c>
      <c r="F288" s="566" t="s">
        <v>2263</v>
      </c>
      <c r="G288" s="566" t="s">
        <v>2291</v>
      </c>
      <c r="H288" s="566" t="s">
        <v>1360</v>
      </c>
      <c r="I288" s="566" t="s">
        <v>1905</v>
      </c>
      <c r="J288" s="566" t="s">
        <v>1439</v>
      </c>
      <c r="K288" s="566" t="s">
        <v>555</v>
      </c>
      <c r="L288" s="567">
        <v>44.89</v>
      </c>
      <c r="M288" s="567">
        <v>179.56</v>
      </c>
      <c r="N288" s="566">
        <v>4</v>
      </c>
      <c r="O288" s="630">
        <v>2</v>
      </c>
      <c r="P288" s="567">
        <v>44.89</v>
      </c>
      <c r="Q288" s="582">
        <v>0.25</v>
      </c>
      <c r="R288" s="566">
        <v>1</v>
      </c>
      <c r="S288" s="582">
        <v>0.25</v>
      </c>
      <c r="T288" s="630">
        <v>0.5</v>
      </c>
      <c r="U288" s="612">
        <v>0.25</v>
      </c>
    </row>
    <row r="289" spans="1:21" ht="14.4" customHeight="1" x14ac:dyDescent="0.3">
      <c r="A289" s="565">
        <v>30</v>
      </c>
      <c r="B289" s="566" t="s">
        <v>438</v>
      </c>
      <c r="C289" s="566">
        <v>89301301</v>
      </c>
      <c r="D289" s="628" t="s">
        <v>3533</v>
      </c>
      <c r="E289" s="629" t="s">
        <v>2274</v>
      </c>
      <c r="F289" s="566" t="s">
        <v>2263</v>
      </c>
      <c r="G289" s="566" t="s">
        <v>2296</v>
      </c>
      <c r="H289" s="566" t="s">
        <v>1360</v>
      </c>
      <c r="I289" s="566" t="s">
        <v>2062</v>
      </c>
      <c r="J289" s="566" t="s">
        <v>1623</v>
      </c>
      <c r="K289" s="566" t="s">
        <v>2059</v>
      </c>
      <c r="L289" s="567">
        <v>184.22</v>
      </c>
      <c r="M289" s="567">
        <v>184.22</v>
      </c>
      <c r="N289" s="566">
        <v>1</v>
      </c>
      <c r="O289" s="630">
        <v>0.5</v>
      </c>
      <c r="P289" s="567"/>
      <c r="Q289" s="582">
        <v>0</v>
      </c>
      <c r="R289" s="566"/>
      <c r="S289" s="582">
        <v>0</v>
      </c>
      <c r="T289" s="630"/>
      <c r="U289" s="612">
        <v>0</v>
      </c>
    </row>
    <row r="290" spans="1:21" ht="14.4" customHeight="1" x14ac:dyDescent="0.3">
      <c r="A290" s="565">
        <v>30</v>
      </c>
      <c r="B290" s="566" t="s">
        <v>438</v>
      </c>
      <c r="C290" s="566">
        <v>89301301</v>
      </c>
      <c r="D290" s="628" t="s">
        <v>3533</v>
      </c>
      <c r="E290" s="629" t="s">
        <v>2274</v>
      </c>
      <c r="F290" s="566" t="s">
        <v>2263</v>
      </c>
      <c r="G290" s="566" t="s">
        <v>2522</v>
      </c>
      <c r="H290" s="566" t="s">
        <v>1360</v>
      </c>
      <c r="I290" s="566" t="s">
        <v>2692</v>
      </c>
      <c r="J290" s="566" t="s">
        <v>2693</v>
      </c>
      <c r="K290" s="566" t="s">
        <v>2061</v>
      </c>
      <c r="L290" s="567">
        <v>52.4</v>
      </c>
      <c r="M290" s="567">
        <v>104.8</v>
      </c>
      <c r="N290" s="566">
        <v>2</v>
      </c>
      <c r="O290" s="630">
        <v>0.5</v>
      </c>
      <c r="P290" s="567"/>
      <c r="Q290" s="582">
        <v>0</v>
      </c>
      <c r="R290" s="566"/>
      <c r="S290" s="582">
        <v>0</v>
      </c>
      <c r="T290" s="630"/>
      <c r="U290" s="612">
        <v>0</v>
      </c>
    </row>
    <row r="291" spans="1:21" ht="14.4" customHeight="1" x14ac:dyDescent="0.3">
      <c r="A291" s="565">
        <v>30</v>
      </c>
      <c r="B291" s="566" t="s">
        <v>438</v>
      </c>
      <c r="C291" s="566">
        <v>89301301</v>
      </c>
      <c r="D291" s="628" t="s">
        <v>3533</v>
      </c>
      <c r="E291" s="629" t="s">
        <v>2274</v>
      </c>
      <c r="F291" s="566" t="s">
        <v>2263</v>
      </c>
      <c r="G291" s="566" t="s">
        <v>2301</v>
      </c>
      <c r="H291" s="566" t="s">
        <v>1360</v>
      </c>
      <c r="I291" s="566" t="s">
        <v>2201</v>
      </c>
      <c r="J291" s="566" t="s">
        <v>1394</v>
      </c>
      <c r="K291" s="566" t="s">
        <v>2202</v>
      </c>
      <c r="L291" s="567">
        <v>216.16</v>
      </c>
      <c r="M291" s="567">
        <v>648.48</v>
      </c>
      <c r="N291" s="566">
        <v>3</v>
      </c>
      <c r="O291" s="630">
        <v>1.5</v>
      </c>
      <c r="P291" s="567">
        <v>216.16</v>
      </c>
      <c r="Q291" s="582">
        <v>0.33333333333333331</v>
      </c>
      <c r="R291" s="566">
        <v>1</v>
      </c>
      <c r="S291" s="582">
        <v>0.33333333333333331</v>
      </c>
      <c r="T291" s="630">
        <v>0.5</v>
      </c>
      <c r="U291" s="612">
        <v>0.33333333333333331</v>
      </c>
    </row>
    <row r="292" spans="1:21" ht="14.4" customHeight="1" x14ac:dyDescent="0.3">
      <c r="A292" s="565">
        <v>30</v>
      </c>
      <c r="B292" s="566" t="s">
        <v>438</v>
      </c>
      <c r="C292" s="566">
        <v>89301301</v>
      </c>
      <c r="D292" s="628" t="s">
        <v>3533</v>
      </c>
      <c r="E292" s="629" t="s">
        <v>2274</v>
      </c>
      <c r="F292" s="566" t="s">
        <v>2263</v>
      </c>
      <c r="G292" s="566" t="s">
        <v>2308</v>
      </c>
      <c r="H292" s="566" t="s">
        <v>437</v>
      </c>
      <c r="I292" s="566" t="s">
        <v>2309</v>
      </c>
      <c r="J292" s="566" t="s">
        <v>2694</v>
      </c>
      <c r="K292" s="566" t="s">
        <v>2311</v>
      </c>
      <c r="L292" s="567">
        <v>36.89</v>
      </c>
      <c r="M292" s="567">
        <v>36.89</v>
      </c>
      <c r="N292" s="566">
        <v>1</v>
      </c>
      <c r="O292" s="630">
        <v>0.5</v>
      </c>
      <c r="P292" s="567"/>
      <c r="Q292" s="582">
        <v>0</v>
      </c>
      <c r="R292" s="566"/>
      <c r="S292" s="582">
        <v>0</v>
      </c>
      <c r="T292" s="630"/>
      <c r="U292" s="612">
        <v>0</v>
      </c>
    </row>
    <row r="293" spans="1:21" ht="14.4" customHeight="1" x14ac:dyDescent="0.3">
      <c r="A293" s="565">
        <v>30</v>
      </c>
      <c r="B293" s="566" t="s">
        <v>438</v>
      </c>
      <c r="C293" s="566">
        <v>89301301</v>
      </c>
      <c r="D293" s="628" t="s">
        <v>3533</v>
      </c>
      <c r="E293" s="629" t="s">
        <v>2274</v>
      </c>
      <c r="F293" s="566" t="s">
        <v>2263</v>
      </c>
      <c r="G293" s="566" t="s">
        <v>2308</v>
      </c>
      <c r="H293" s="566" t="s">
        <v>437</v>
      </c>
      <c r="I293" s="566" t="s">
        <v>2309</v>
      </c>
      <c r="J293" s="566" t="s">
        <v>2310</v>
      </c>
      <c r="K293" s="566" t="s">
        <v>2311</v>
      </c>
      <c r="L293" s="567">
        <v>36.89</v>
      </c>
      <c r="M293" s="567">
        <v>147.56</v>
      </c>
      <c r="N293" s="566">
        <v>4</v>
      </c>
      <c r="O293" s="630">
        <v>2</v>
      </c>
      <c r="P293" s="567">
        <v>73.78</v>
      </c>
      <c r="Q293" s="582">
        <v>0.5</v>
      </c>
      <c r="R293" s="566">
        <v>2</v>
      </c>
      <c r="S293" s="582">
        <v>0.5</v>
      </c>
      <c r="T293" s="630">
        <v>1</v>
      </c>
      <c r="U293" s="612">
        <v>0.5</v>
      </c>
    </row>
    <row r="294" spans="1:21" ht="14.4" customHeight="1" x14ac:dyDescent="0.3">
      <c r="A294" s="565">
        <v>30</v>
      </c>
      <c r="B294" s="566" t="s">
        <v>438</v>
      </c>
      <c r="C294" s="566">
        <v>89301301</v>
      </c>
      <c r="D294" s="628" t="s">
        <v>3533</v>
      </c>
      <c r="E294" s="629" t="s">
        <v>2274</v>
      </c>
      <c r="F294" s="566" t="s">
        <v>2263</v>
      </c>
      <c r="G294" s="566" t="s">
        <v>2529</v>
      </c>
      <c r="H294" s="566" t="s">
        <v>437</v>
      </c>
      <c r="I294" s="566" t="s">
        <v>2695</v>
      </c>
      <c r="J294" s="566" t="s">
        <v>764</v>
      </c>
      <c r="K294" s="566" t="s">
        <v>2696</v>
      </c>
      <c r="L294" s="567">
        <v>57.65</v>
      </c>
      <c r="M294" s="567">
        <v>57.65</v>
      </c>
      <c r="N294" s="566">
        <v>1</v>
      </c>
      <c r="O294" s="630">
        <v>1</v>
      </c>
      <c r="P294" s="567"/>
      <c r="Q294" s="582">
        <v>0</v>
      </c>
      <c r="R294" s="566"/>
      <c r="S294" s="582">
        <v>0</v>
      </c>
      <c r="T294" s="630"/>
      <c r="U294" s="612">
        <v>0</v>
      </c>
    </row>
    <row r="295" spans="1:21" ht="14.4" customHeight="1" x14ac:dyDescent="0.3">
      <c r="A295" s="565">
        <v>30</v>
      </c>
      <c r="B295" s="566" t="s">
        <v>438</v>
      </c>
      <c r="C295" s="566">
        <v>89301301</v>
      </c>
      <c r="D295" s="628" t="s">
        <v>3533</v>
      </c>
      <c r="E295" s="629" t="s">
        <v>2274</v>
      </c>
      <c r="F295" s="566" t="s">
        <v>2263</v>
      </c>
      <c r="G295" s="566" t="s">
        <v>2316</v>
      </c>
      <c r="H295" s="566" t="s">
        <v>437</v>
      </c>
      <c r="I295" s="566" t="s">
        <v>2697</v>
      </c>
      <c r="J295" s="566" t="s">
        <v>923</v>
      </c>
      <c r="K295" s="566" t="s">
        <v>2698</v>
      </c>
      <c r="L295" s="567">
        <v>64.45</v>
      </c>
      <c r="M295" s="567">
        <v>64.45</v>
      </c>
      <c r="N295" s="566">
        <v>1</v>
      </c>
      <c r="O295" s="630">
        <v>0.5</v>
      </c>
      <c r="P295" s="567">
        <v>64.45</v>
      </c>
      <c r="Q295" s="582">
        <v>1</v>
      </c>
      <c r="R295" s="566">
        <v>1</v>
      </c>
      <c r="S295" s="582">
        <v>1</v>
      </c>
      <c r="T295" s="630">
        <v>0.5</v>
      </c>
      <c r="U295" s="612">
        <v>1</v>
      </c>
    </row>
    <row r="296" spans="1:21" ht="14.4" customHeight="1" x14ac:dyDescent="0.3">
      <c r="A296" s="565">
        <v>30</v>
      </c>
      <c r="B296" s="566" t="s">
        <v>438</v>
      </c>
      <c r="C296" s="566">
        <v>89301301</v>
      </c>
      <c r="D296" s="628" t="s">
        <v>3533</v>
      </c>
      <c r="E296" s="629" t="s">
        <v>2274</v>
      </c>
      <c r="F296" s="566" t="s">
        <v>2263</v>
      </c>
      <c r="G296" s="566" t="s">
        <v>2541</v>
      </c>
      <c r="H296" s="566" t="s">
        <v>1360</v>
      </c>
      <c r="I296" s="566" t="s">
        <v>1999</v>
      </c>
      <c r="J296" s="566" t="s">
        <v>1454</v>
      </c>
      <c r="K296" s="566" t="s">
        <v>2000</v>
      </c>
      <c r="L296" s="567">
        <v>157.19</v>
      </c>
      <c r="M296" s="567">
        <v>314.38</v>
      </c>
      <c r="N296" s="566">
        <v>2</v>
      </c>
      <c r="O296" s="630">
        <v>1</v>
      </c>
      <c r="P296" s="567"/>
      <c r="Q296" s="582">
        <v>0</v>
      </c>
      <c r="R296" s="566"/>
      <c r="S296" s="582">
        <v>0</v>
      </c>
      <c r="T296" s="630"/>
      <c r="U296" s="612">
        <v>0</v>
      </c>
    </row>
    <row r="297" spans="1:21" ht="14.4" customHeight="1" x14ac:dyDescent="0.3">
      <c r="A297" s="565">
        <v>30</v>
      </c>
      <c r="B297" s="566" t="s">
        <v>438</v>
      </c>
      <c r="C297" s="566">
        <v>89301301</v>
      </c>
      <c r="D297" s="628" t="s">
        <v>3533</v>
      </c>
      <c r="E297" s="629" t="s">
        <v>2274</v>
      </c>
      <c r="F297" s="566" t="s">
        <v>2263</v>
      </c>
      <c r="G297" s="566" t="s">
        <v>2699</v>
      </c>
      <c r="H297" s="566" t="s">
        <v>1360</v>
      </c>
      <c r="I297" s="566" t="s">
        <v>2700</v>
      </c>
      <c r="J297" s="566" t="s">
        <v>1665</v>
      </c>
      <c r="K297" s="566" t="s">
        <v>2701</v>
      </c>
      <c r="L297" s="567">
        <v>782.22</v>
      </c>
      <c r="M297" s="567">
        <v>782.22</v>
      </c>
      <c r="N297" s="566">
        <v>1</v>
      </c>
      <c r="O297" s="630">
        <v>0.5</v>
      </c>
      <c r="P297" s="567">
        <v>782.22</v>
      </c>
      <c r="Q297" s="582">
        <v>1</v>
      </c>
      <c r="R297" s="566">
        <v>1</v>
      </c>
      <c r="S297" s="582">
        <v>1</v>
      </c>
      <c r="T297" s="630">
        <v>0.5</v>
      </c>
      <c r="U297" s="612">
        <v>1</v>
      </c>
    </row>
    <row r="298" spans="1:21" ht="14.4" customHeight="1" x14ac:dyDescent="0.3">
      <c r="A298" s="565">
        <v>30</v>
      </c>
      <c r="B298" s="566" t="s">
        <v>438</v>
      </c>
      <c r="C298" s="566">
        <v>89301301</v>
      </c>
      <c r="D298" s="628" t="s">
        <v>3533</v>
      </c>
      <c r="E298" s="629" t="s">
        <v>2274</v>
      </c>
      <c r="F298" s="566" t="s">
        <v>2263</v>
      </c>
      <c r="G298" s="566" t="s">
        <v>2322</v>
      </c>
      <c r="H298" s="566" t="s">
        <v>437</v>
      </c>
      <c r="I298" s="566" t="s">
        <v>2326</v>
      </c>
      <c r="J298" s="566" t="s">
        <v>987</v>
      </c>
      <c r="K298" s="566" t="s">
        <v>2327</v>
      </c>
      <c r="L298" s="567">
        <v>23.3</v>
      </c>
      <c r="M298" s="567">
        <v>186.4</v>
      </c>
      <c r="N298" s="566">
        <v>8</v>
      </c>
      <c r="O298" s="630">
        <v>4.5</v>
      </c>
      <c r="P298" s="567">
        <v>69.900000000000006</v>
      </c>
      <c r="Q298" s="582">
        <v>0.375</v>
      </c>
      <c r="R298" s="566">
        <v>3</v>
      </c>
      <c r="S298" s="582">
        <v>0.375</v>
      </c>
      <c r="T298" s="630">
        <v>1.5</v>
      </c>
      <c r="U298" s="612">
        <v>0.33333333333333331</v>
      </c>
    </row>
    <row r="299" spans="1:21" ht="14.4" customHeight="1" x14ac:dyDescent="0.3">
      <c r="A299" s="565">
        <v>30</v>
      </c>
      <c r="B299" s="566" t="s">
        <v>438</v>
      </c>
      <c r="C299" s="566">
        <v>89301301</v>
      </c>
      <c r="D299" s="628" t="s">
        <v>3533</v>
      </c>
      <c r="E299" s="629" t="s">
        <v>2274</v>
      </c>
      <c r="F299" s="566" t="s">
        <v>2263</v>
      </c>
      <c r="G299" s="566" t="s">
        <v>2322</v>
      </c>
      <c r="H299" s="566" t="s">
        <v>437</v>
      </c>
      <c r="I299" s="566" t="s">
        <v>2328</v>
      </c>
      <c r="J299" s="566" t="s">
        <v>987</v>
      </c>
      <c r="K299" s="566" t="s">
        <v>2329</v>
      </c>
      <c r="L299" s="567">
        <v>58.23</v>
      </c>
      <c r="M299" s="567">
        <v>116.46</v>
      </c>
      <c r="N299" s="566">
        <v>2</v>
      </c>
      <c r="O299" s="630">
        <v>1</v>
      </c>
      <c r="P299" s="567"/>
      <c r="Q299" s="582">
        <v>0</v>
      </c>
      <c r="R299" s="566"/>
      <c r="S299" s="582">
        <v>0</v>
      </c>
      <c r="T299" s="630"/>
      <c r="U299" s="612">
        <v>0</v>
      </c>
    </row>
    <row r="300" spans="1:21" ht="14.4" customHeight="1" x14ac:dyDescent="0.3">
      <c r="A300" s="565">
        <v>30</v>
      </c>
      <c r="B300" s="566" t="s">
        <v>438</v>
      </c>
      <c r="C300" s="566">
        <v>89301301</v>
      </c>
      <c r="D300" s="628" t="s">
        <v>3533</v>
      </c>
      <c r="E300" s="629" t="s">
        <v>2274</v>
      </c>
      <c r="F300" s="566" t="s">
        <v>2263</v>
      </c>
      <c r="G300" s="566" t="s">
        <v>2322</v>
      </c>
      <c r="H300" s="566" t="s">
        <v>437</v>
      </c>
      <c r="I300" s="566" t="s">
        <v>2542</v>
      </c>
      <c r="J300" s="566" t="s">
        <v>989</v>
      </c>
      <c r="K300" s="566" t="s">
        <v>2543</v>
      </c>
      <c r="L300" s="567">
        <v>154.02000000000001</v>
      </c>
      <c r="M300" s="567">
        <v>308.04000000000002</v>
      </c>
      <c r="N300" s="566">
        <v>2</v>
      </c>
      <c r="O300" s="630">
        <v>1</v>
      </c>
      <c r="P300" s="567"/>
      <c r="Q300" s="582">
        <v>0</v>
      </c>
      <c r="R300" s="566"/>
      <c r="S300" s="582">
        <v>0</v>
      </c>
      <c r="T300" s="630"/>
      <c r="U300" s="612">
        <v>0</v>
      </c>
    </row>
    <row r="301" spans="1:21" ht="14.4" customHeight="1" x14ac:dyDescent="0.3">
      <c r="A301" s="565">
        <v>30</v>
      </c>
      <c r="B301" s="566" t="s">
        <v>438</v>
      </c>
      <c r="C301" s="566">
        <v>89301301</v>
      </c>
      <c r="D301" s="628" t="s">
        <v>3533</v>
      </c>
      <c r="E301" s="629" t="s">
        <v>2274</v>
      </c>
      <c r="F301" s="566" t="s">
        <v>2263</v>
      </c>
      <c r="G301" s="566" t="s">
        <v>2322</v>
      </c>
      <c r="H301" s="566" t="s">
        <v>437</v>
      </c>
      <c r="I301" s="566" t="s">
        <v>2547</v>
      </c>
      <c r="J301" s="566" t="s">
        <v>2333</v>
      </c>
      <c r="K301" s="566" t="s">
        <v>2327</v>
      </c>
      <c r="L301" s="567">
        <v>0</v>
      </c>
      <c r="M301" s="567">
        <v>0</v>
      </c>
      <c r="N301" s="566">
        <v>2</v>
      </c>
      <c r="O301" s="630">
        <v>1</v>
      </c>
      <c r="P301" s="567"/>
      <c r="Q301" s="582"/>
      <c r="R301" s="566"/>
      <c r="S301" s="582">
        <v>0</v>
      </c>
      <c r="T301" s="630"/>
      <c r="U301" s="612">
        <v>0</v>
      </c>
    </row>
    <row r="302" spans="1:21" ht="14.4" customHeight="1" x14ac:dyDescent="0.3">
      <c r="A302" s="565">
        <v>30</v>
      </c>
      <c r="B302" s="566" t="s">
        <v>438</v>
      </c>
      <c r="C302" s="566">
        <v>89301301</v>
      </c>
      <c r="D302" s="628" t="s">
        <v>3533</v>
      </c>
      <c r="E302" s="629" t="s">
        <v>2274</v>
      </c>
      <c r="F302" s="566" t="s">
        <v>2263</v>
      </c>
      <c r="G302" s="566" t="s">
        <v>2322</v>
      </c>
      <c r="H302" s="566" t="s">
        <v>437</v>
      </c>
      <c r="I302" s="566" t="s">
        <v>2332</v>
      </c>
      <c r="J302" s="566" t="s">
        <v>2333</v>
      </c>
      <c r="K302" s="566" t="s">
        <v>2329</v>
      </c>
      <c r="L302" s="567">
        <v>58.23</v>
      </c>
      <c r="M302" s="567">
        <v>349.38</v>
      </c>
      <c r="N302" s="566">
        <v>6</v>
      </c>
      <c r="O302" s="630">
        <v>3</v>
      </c>
      <c r="P302" s="567"/>
      <c r="Q302" s="582">
        <v>0</v>
      </c>
      <c r="R302" s="566"/>
      <c r="S302" s="582">
        <v>0</v>
      </c>
      <c r="T302" s="630"/>
      <c r="U302" s="612">
        <v>0</v>
      </c>
    </row>
    <row r="303" spans="1:21" ht="14.4" customHeight="1" x14ac:dyDescent="0.3">
      <c r="A303" s="565">
        <v>30</v>
      </c>
      <c r="B303" s="566" t="s">
        <v>438</v>
      </c>
      <c r="C303" s="566">
        <v>89301301</v>
      </c>
      <c r="D303" s="628" t="s">
        <v>3533</v>
      </c>
      <c r="E303" s="629" t="s">
        <v>2274</v>
      </c>
      <c r="F303" s="566" t="s">
        <v>2263</v>
      </c>
      <c r="G303" s="566" t="s">
        <v>2334</v>
      </c>
      <c r="H303" s="566" t="s">
        <v>1360</v>
      </c>
      <c r="I303" s="566" t="s">
        <v>2163</v>
      </c>
      <c r="J303" s="566" t="s">
        <v>1477</v>
      </c>
      <c r="K303" s="566" t="s">
        <v>2164</v>
      </c>
      <c r="L303" s="567">
        <v>443.52</v>
      </c>
      <c r="M303" s="567">
        <v>1330.56</v>
      </c>
      <c r="N303" s="566">
        <v>3</v>
      </c>
      <c r="O303" s="630">
        <v>0.5</v>
      </c>
      <c r="P303" s="567"/>
      <c r="Q303" s="582">
        <v>0</v>
      </c>
      <c r="R303" s="566"/>
      <c r="S303" s="582">
        <v>0</v>
      </c>
      <c r="T303" s="630"/>
      <c r="U303" s="612">
        <v>0</v>
      </c>
    </row>
    <row r="304" spans="1:21" ht="14.4" customHeight="1" x14ac:dyDescent="0.3">
      <c r="A304" s="565">
        <v>30</v>
      </c>
      <c r="B304" s="566" t="s">
        <v>438</v>
      </c>
      <c r="C304" s="566">
        <v>89301301</v>
      </c>
      <c r="D304" s="628" t="s">
        <v>3533</v>
      </c>
      <c r="E304" s="629" t="s">
        <v>2274</v>
      </c>
      <c r="F304" s="566" t="s">
        <v>2263</v>
      </c>
      <c r="G304" s="566" t="s">
        <v>2702</v>
      </c>
      <c r="H304" s="566" t="s">
        <v>437</v>
      </c>
      <c r="I304" s="566" t="s">
        <v>2703</v>
      </c>
      <c r="J304" s="566" t="s">
        <v>2704</v>
      </c>
      <c r="K304" s="566" t="s">
        <v>2705</v>
      </c>
      <c r="L304" s="567">
        <v>65.67</v>
      </c>
      <c r="M304" s="567">
        <v>65.67</v>
      </c>
      <c r="N304" s="566">
        <v>1</v>
      </c>
      <c r="O304" s="630">
        <v>0.5</v>
      </c>
      <c r="P304" s="567">
        <v>65.67</v>
      </c>
      <c r="Q304" s="582">
        <v>1</v>
      </c>
      <c r="R304" s="566">
        <v>1</v>
      </c>
      <c r="S304" s="582">
        <v>1</v>
      </c>
      <c r="T304" s="630">
        <v>0.5</v>
      </c>
      <c r="U304" s="612">
        <v>1</v>
      </c>
    </row>
    <row r="305" spans="1:21" ht="14.4" customHeight="1" x14ac:dyDescent="0.3">
      <c r="A305" s="565">
        <v>30</v>
      </c>
      <c r="B305" s="566" t="s">
        <v>438</v>
      </c>
      <c r="C305" s="566">
        <v>89301301</v>
      </c>
      <c r="D305" s="628" t="s">
        <v>3533</v>
      </c>
      <c r="E305" s="629" t="s">
        <v>2274</v>
      </c>
      <c r="F305" s="566" t="s">
        <v>2263</v>
      </c>
      <c r="G305" s="566" t="s">
        <v>2339</v>
      </c>
      <c r="H305" s="566" t="s">
        <v>437</v>
      </c>
      <c r="I305" s="566" t="s">
        <v>2340</v>
      </c>
      <c r="J305" s="566" t="s">
        <v>540</v>
      </c>
      <c r="K305" s="566" t="s">
        <v>941</v>
      </c>
      <c r="L305" s="567">
        <v>0</v>
      </c>
      <c r="M305" s="567">
        <v>0</v>
      </c>
      <c r="N305" s="566">
        <v>1</v>
      </c>
      <c r="O305" s="630">
        <v>0.5</v>
      </c>
      <c r="P305" s="567">
        <v>0</v>
      </c>
      <c r="Q305" s="582"/>
      <c r="R305" s="566">
        <v>1</v>
      </c>
      <c r="S305" s="582">
        <v>1</v>
      </c>
      <c r="T305" s="630">
        <v>0.5</v>
      </c>
      <c r="U305" s="612">
        <v>1</v>
      </c>
    </row>
    <row r="306" spans="1:21" ht="14.4" customHeight="1" x14ac:dyDescent="0.3">
      <c r="A306" s="565">
        <v>30</v>
      </c>
      <c r="B306" s="566" t="s">
        <v>438</v>
      </c>
      <c r="C306" s="566">
        <v>89301301</v>
      </c>
      <c r="D306" s="628" t="s">
        <v>3533</v>
      </c>
      <c r="E306" s="629" t="s">
        <v>2274</v>
      </c>
      <c r="F306" s="566" t="s">
        <v>2263</v>
      </c>
      <c r="G306" s="566" t="s">
        <v>2345</v>
      </c>
      <c r="H306" s="566" t="s">
        <v>437</v>
      </c>
      <c r="I306" s="566" t="s">
        <v>2346</v>
      </c>
      <c r="J306" s="566" t="s">
        <v>1250</v>
      </c>
      <c r="K306" s="566" t="s">
        <v>1251</v>
      </c>
      <c r="L306" s="567">
        <v>20.239999999999998</v>
      </c>
      <c r="M306" s="567">
        <v>40.479999999999997</v>
      </c>
      <c r="N306" s="566">
        <v>2</v>
      </c>
      <c r="O306" s="630">
        <v>1</v>
      </c>
      <c r="P306" s="567"/>
      <c r="Q306" s="582">
        <v>0</v>
      </c>
      <c r="R306" s="566"/>
      <c r="S306" s="582">
        <v>0</v>
      </c>
      <c r="T306" s="630"/>
      <c r="U306" s="612">
        <v>0</v>
      </c>
    </row>
    <row r="307" spans="1:21" ht="14.4" customHeight="1" x14ac:dyDescent="0.3">
      <c r="A307" s="565">
        <v>30</v>
      </c>
      <c r="B307" s="566" t="s">
        <v>438</v>
      </c>
      <c r="C307" s="566">
        <v>89301301</v>
      </c>
      <c r="D307" s="628" t="s">
        <v>3533</v>
      </c>
      <c r="E307" s="629" t="s">
        <v>2274</v>
      </c>
      <c r="F307" s="566" t="s">
        <v>2263</v>
      </c>
      <c r="G307" s="566" t="s">
        <v>2345</v>
      </c>
      <c r="H307" s="566" t="s">
        <v>437</v>
      </c>
      <c r="I307" s="566" t="s">
        <v>2348</v>
      </c>
      <c r="J307" s="566" t="s">
        <v>796</v>
      </c>
      <c r="K307" s="566" t="s">
        <v>2349</v>
      </c>
      <c r="L307" s="567">
        <v>50.6</v>
      </c>
      <c r="M307" s="567">
        <v>101.2</v>
      </c>
      <c r="N307" s="566">
        <v>2</v>
      </c>
      <c r="O307" s="630">
        <v>1.5</v>
      </c>
      <c r="P307" s="567"/>
      <c r="Q307" s="582">
        <v>0</v>
      </c>
      <c r="R307" s="566"/>
      <c r="S307" s="582">
        <v>0</v>
      </c>
      <c r="T307" s="630"/>
      <c r="U307" s="612">
        <v>0</v>
      </c>
    </row>
    <row r="308" spans="1:21" ht="14.4" customHeight="1" x14ac:dyDescent="0.3">
      <c r="A308" s="565">
        <v>30</v>
      </c>
      <c r="B308" s="566" t="s">
        <v>438</v>
      </c>
      <c r="C308" s="566">
        <v>89301301</v>
      </c>
      <c r="D308" s="628" t="s">
        <v>3533</v>
      </c>
      <c r="E308" s="629" t="s">
        <v>2274</v>
      </c>
      <c r="F308" s="566" t="s">
        <v>2263</v>
      </c>
      <c r="G308" s="566" t="s">
        <v>2350</v>
      </c>
      <c r="H308" s="566" t="s">
        <v>437</v>
      </c>
      <c r="I308" s="566" t="s">
        <v>2351</v>
      </c>
      <c r="J308" s="566" t="s">
        <v>752</v>
      </c>
      <c r="K308" s="566" t="s">
        <v>2352</v>
      </c>
      <c r="L308" s="567">
        <v>23.72</v>
      </c>
      <c r="M308" s="567">
        <v>23.72</v>
      </c>
      <c r="N308" s="566">
        <v>1</v>
      </c>
      <c r="O308" s="630">
        <v>0.5</v>
      </c>
      <c r="P308" s="567"/>
      <c r="Q308" s="582">
        <v>0</v>
      </c>
      <c r="R308" s="566"/>
      <c r="S308" s="582">
        <v>0</v>
      </c>
      <c r="T308" s="630"/>
      <c r="U308" s="612">
        <v>0</v>
      </c>
    </row>
    <row r="309" spans="1:21" ht="14.4" customHeight="1" x14ac:dyDescent="0.3">
      <c r="A309" s="565">
        <v>30</v>
      </c>
      <c r="B309" s="566" t="s">
        <v>438</v>
      </c>
      <c r="C309" s="566">
        <v>89301301</v>
      </c>
      <c r="D309" s="628" t="s">
        <v>3533</v>
      </c>
      <c r="E309" s="629" t="s">
        <v>2274</v>
      </c>
      <c r="F309" s="566" t="s">
        <v>2263</v>
      </c>
      <c r="G309" s="566" t="s">
        <v>2706</v>
      </c>
      <c r="H309" s="566" t="s">
        <v>437</v>
      </c>
      <c r="I309" s="566" t="s">
        <v>2707</v>
      </c>
      <c r="J309" s="566" t="s">
        <v>1175</v>
      </c>
      <c r="K309" s="566" t="s">
        <v>2708</v>
      </c>
      <c r="L309" s="567">
        <v>34.43</v>
      </c>
      <c r="M309" s="567">
        <v>34.43</v>
      </c>
      <c r="N309" s="566">
        <v>1</v>
      </c>
      <c r="O309" s="630">
        <v>0.5</v>
      </c>
      <c r="P309" s="567">
        <v>34.43</v>
      </c>
      <c r="Q309" s="582">
        <v>1</v>
      </c>
      <c r="R309" s="566">
        <v>1</v>
      </c>
      <c r="S309" s="582">
        <v>1</v>
      </c>
      <c r="T309" s="630">
        <v>0.5</v>
      </c>
      <c r="U309" s="612">
        <v>1</v>
      </c>
    </row>
    <row r="310" spans="1:21" ht="14.4" customHeight="1" x14ac:dyDescent="0.3">
      <c r="A310" s="565">
        <v>30</v>
      </c>
      <c r="B310" s="566" t="s">
        <v>438</v>
      </c>
      <c r="C310" s="566">
        <v>89301301</v>
      </c>
      <c r="D310" s="628" t="s">
        <v>3533</v>
      </c>
      <c r="E310" s="629" t="s">
        <v>2274</v>
      </c>
      <c r="F310" s="566" t="s">
        <v>2263</v>
      </c>
      <c r="G310" s="566" t="s">
        <v>2562</v>
      </c>
      <c r="H310" s="566" t="s">
        <v>437</v>
      </c>
      <c r="I310" s="566" t="s">
        <v>2709</v>
      </c>
      <c r="J310" s="566" t="s">
        <v>2710</v>
      </c>
      <c r="K310" s="566" t="s">
        <v>1139</v>
      </c>
      <c r="L310" s="567">
        <v>17.579999999999998</v>
      </c>
      <c r="M310" s="567">
        <v>17.579999999999998</v>
      </c>
      <c r="N310" s="566">
        <v>1</v>
      </c>
      <c r="O310" s="630">
        <v>0.5</v>
      </c>
      <c r="P310" s="567">
        <v>17.579999999999998</v>
      </c>
      <c r="Q310" s="582">
        <v>1</v>
      </c>
      <c r="R310" s="566">
        <v>1</v>
      </c>
      <c r="S310" s="582">
        <v>1</v>
      </c>
      <c r="T310" s="630">
        <v>0.5</v>
      </c>
      <c r="U310" s="612">
        <v>1</v>
      </c>
    </row>
    <row r="311" spans="1:21" ht="14.4" customHeight="1" x14ac:dyDescent="0.3">
      <c r="A311" s="565">
        <v>30</v>
      </c>
      <c r="B311" s="566" t="s">
        <v>438</v>
      </c>
      <c r="C311" s="566">
        <v>89301301</v>
      </c>
      <c r="D311" s="628" t="s">
        <v>3533</v>
      </c>
      <c r="E311" s="629" t="s">
        <v>2274</v>
      </c>
      <c r="F311" s="566" t="s">
        <v>2263</v>
      </c>
      <c r="G311" s="566" t="s">
        <v>2567</v>
      </c>
      <c r="H311" s="566" t="s">
        <v>437</v>
      </c>
      <c r="I311" s="566" t="s">
        <v>2568</v>
      </c>
      <c r="J311" s="566" t="s">
        <v>1238</v>
      </c>
      <c r="K311" s="566" t="s">
        <v>498</v>
      </c>
      <c r="L311" s="567">
        <v>0</v>
      </c>
      <c r="M311" s="567">
        <v>0</v>
      </c>
      <c r="N311" s="566">
        <v>3</v>
      </c>
      <c r="O311" s="630">
        <v>0.5</v>
      </c>
      <c r="P311" s="567"/>
      <c r="Q311" s="582"/>
      <c r="R311" s="566"/>
      <c r="S311" s="582">
        <v>0</v>
      </c>
      <c r="T311" s="630"/>
      <c r="U311" s="612">
        <v>0</v>
      </c>
    </row>
    <row r="312" spans="1:21" ht="14.4" customHeight="1" x14ac:dyDescent="0.3">
      <c r="A312" s="565">
        <v>30</v>
      </c>
      <c r="B312" s="566" t="s">
        <v>438</v>
      </c>
      <c r="C312" s="566">
        <v>89301301</v>
      </c>
      <c r="D312" s="628" t="s">
        <v>3533</v>
      </c>
      <c r="E312" s="629" t="s">
        <v>2274</v>
      </c>
      <c r="F312" s="566" t="s">
        <v>2263</v>
      </c>
      <c r="G312" s="566" t="s">
        <v>2711</v>
      </c>
      <c r="H312" s="566" t="s">
        <v>437</v>
      </c>
      <c r="I312" s="566" t="s">
        <v>2712</v>
      </c>
      <c r="J312" s="566" t="s">
        <v>2713</v>
      </c>
      <c r="K312" s="566" t="s">
        <v>2714</v>
      </c>
      <c r="L312" s="567">
        <v>209.33</v>
      </c>
      <c r="M312" s="567">
        <v>418.66</v>
      </c>
      <c r="N312" s="566">
        <v>2</v>
      </c>
      <c r="O312" s="630">
        <v>1.5</v>
      </c>
      <c r="P312" s="567"/>
      <c r="Q312" s="582">
        <v>0</v>
      </c>
      <c r="R312" s="566"/>
      <c r="S312" s="582">
        <v>0</v>
      </c>
      <c r="T312" s="630"/>
      <c r="U312" s="612">
        <v>0</v>
      </c>
    </row>
    <row r="313" spans="1:21" ht="14.4" customHeight="1" x14ac:dyDescent="0.3">
      <c r="A313" s="565">
        <v>30</v>
      </c>
      <c r="B313" s="566" t="s">
        <v>438</v>
      </c>
      <c r="C313" s="566">
        <v>89301301</v>
      </c>
      <c r="D313" s="628" t="s">
        <v>3533</v>
      </c>
      <c r="E313" s="629" t="s">
        <v>2274</v>
      </c>
      <c r="F313" s="566" t="s">
        <v>2263</v>
      </c>
      <c r="G313" s="566" t="s">
        <v>2715</v>
      </c>
      <c r="H313" s="566" t="s">
        <v>437</v>
      </c>
      <c r="I313" s="566" t="s">
        <v>2716</v>
      </c>
      <c r="J313" s="566" t="s">
        <v>2717</v>
      </c>
      <c r="K313" s="566" t="s">
        <v>2718</v>
      </c>
      <c r="L313" s="567">
        <v>85.44</v>
      </c>
      <c r="M313" s="567">
        <v>85.44</v>
      </c>
      <c r="N313" s="566">
        <v>1</v>
      </c>
      <c r="O313" s="630">
        <v>0.5</v>
      </c>
      <c r="P313" s="567"/>
      <c r="Q313" s="582">
        <v>0</v>
      </c>
      <c r="R313" s="566"/>
      <c r="S313" s="582">
        <v>0</v>
      </c>
      <c r="T313" s="630"/>
      <c r="U313" s="612">
        <v>0</v>
      </c>
    </row>
    <row r="314" spans="1:21" ht="14.4" customHeight="1" x14ac:dyDescent="0.3">
      <c r="A314" s="565">
        <v>30</v>
      </c>
      <c r="B314" s="566" t="s">
        <v>438</v>
      </c>
      <c r="C314" s="566">
        <v>89301301</v>
      </c>
      <c r="D314" s="628" t="s">
        <v>3533</v>
      </c>
      <c r="E314" s="629" t="s">
        <v>2274</v>
      </c>
      <c r="F314" s="566" t="s">
        <v>2263</v>
      </c>
      <c r="G314" s="566" t="s">
        <v>2363</v>
      </c>
      <c r="H314" s="566" t="s">
        <v>1360</v>
      </c>
      <c r="I314" s="566" t="s">
        <v>1910</v>
      </c>
      <c r="J314" s="566" t="s">
        <v>1540</v>
      </c>
      <c r="K314" s="566" t="s">
        <v>1541</v>
      </c>
      <c r="L314" s="567">
        <v>25.07</v>
      </c>
      <c r="M314" s="567">
        <v>75.210000000000008</v>
      </c>
      <c r="N314" s="566">
        <v>3</v>
      </c>
      <c r="O314" s="630">
        <v>1.5</v>
      </c>
      <c r="P314" s="567"/>
      <c r="Q314" s="582">
        <v>0</v>
      </c>
      <c r="R314" s="566"/>
      <c r="S314" s="582">
        <v>0</v>
      </c>
      <c r="T314" s="630"/>
      <c r="U314" s="612">
        <v>0</v>
      </c>
    </row>
    <row r="315" spans="1:21" ht="14.4" customHeight="1" x14ac:dyDescent="0.3">
      <c r="A315" s="565">
        <v>30</v>
      </c>
      <c r="B315" s="566" t="s">
        <v>438</v>
      </c>
      <c r="C315" s="566">
        <v>89301301</v>
      </c>
      <c r="D315" s="628" t="s">
        <v>3533</v>
      </c>
      <c r="E315" s="629" t="s">
        <v>2274</v>
      </c>
      <c r="F315" s="566" t="s">
        <v>2263</v>
      </c>
      <c r="G315" s="566" t="s">
        <v>2719</v>
      </c>
      <c r="H315" s="566" t="s">
        <v>1360</v>
      </c>
      <c r="I315" s="566" t="s">
        <v>2720</v>
      </c>
      <c r="J315" s="566" t="s">
        <v>1618</v>
      </c>
      <c r="K315" s="566" t="s">
        <v>2721</v>
      </c>
      <c r="L315" s="567">
        <v>199.96</v>
      </c>
      <c r="M315" s="567">
        <v>199.96</v>
      </c>
      <c r="N315" s="566">
        <v>1</v>
      </c>
      <c r="O315" s="630">
        <v>1</v>
      </c>
      <c r="P315" s="567">
        <v>199.96</v>
      </c>
      <c r="Q315" s="582">
        <v>1</v>
      </c>
      <c r="R315" s="566">
        <v>1</v>
      </c>
      <c r="S315" s="582">
        <v>1</v>
      </c>
      <c r="T315" s="630">
        <v>1</v>
      </c>
      <c r="U315" s="612">
        <v>1</v>
      </c>
    </row>
    <row r="316" spans="1:21" ht="14.4" customHeight="1" x14ac:dyDescent="0.3">
      <c r="A316" s="565">
        <v>30</v>
      </c>
      <c r="B316" s="566" t="s">
        <v>438</v>
      </c>
      <c r="C316" s="566">
        <v>89301301</v>
      </c>
      <c r="D316" s="628" t="s">
        <v>3533</v>
      </c>
      <c r="E316" s="629" t="s">
        <v>2274</v>
      </c>
      <c r="F316" s="566" t="s">
        <v>2263</v>
      </c>
      <c r="G316" s="566" t="s">
        <v>2719</v>
      </c>
      <c r="H316" s="566" t="s">
        <v>1360</v>
      </c>
      <c r="I316" s="566" t="s">
        <v>2079</v>
      </c>
      <c r="J316" s="566" t="s">
        <v>1626</v>
      </c>
      <c r="K316" s="566" t="s">
        <v>2080</v>
      </c>
      <c r="L316" s="567">
        <v>399.92</v>
      </c>
      <c r="M316" s="567">
        <v>1199.76</v>
      </c>
      <c r="N316" s="566">
        <v>3</v>
      </c>
      <c r="O316" s="630">
        <v>1</v>
      </c>
      <c r="P316" s="567">
        <v>799.84</v>
      </c>
      <c r="Q316" s="582">
        <v>0.66666666666666674</v>
      </c>
      <c r="R316" s="566">
        <v>2</v>
      </c>
      <c r="S316" s="582">
        <v>0.66666666666666663</v>
      </c>
      <c r="T316" s="630">
        <v>0.5</v>
      </c>
      <c r="U316" s="612">
        <v>0.5</v>
      </c>
    </row>
    <row r="317" spans="1:21" ht="14.4" customHeight="1" x14ac:dyDescent="0.3">
      <c r="A317" s="565">
        <v>30</v>
      </c>
      <c r="B317" s="566" t="s">
        <v>438</v>
      </c>
      <c r="C317" s="566">
        <v>89301301</v>
      </c>
      <c r="D317" s="628" t="s">
        <v>3533</v>
      </c>
      <c r="E317" s="629" t="s">
        <v>2274</v>
      </c>
      <c r="F317" s="566" t="s">
        <v>2263</v>
      </c>
      <c r="G317" s="566" t="s">
        <v>2722</v>
      </c>
      <c r="H317" s="566" t="s">
        <v>437</v>
      </c>
      <c r="I317" s="566" t="s">
        <v>2723</v>
      </c>
      <c r="J317" s="566" t="s">
        <v>2724</v>
      </c>
      <c r="K317" s="566" t="s">
        <v>2725</v>
      </c>
      <c r="L317" s="567">
        <v>55.71</v>
      </c>
      <c r="M317" s="567">
        <v>111.42</v>
      </c>
      <c r="N317" s="566">
        <v>2</v>
      </c>
      <c r="O317" s="630">
        <v>1</v>
      </c>
      <c r="P317" s="567"/>
      <c r="Q317" s="582">
        <v>0</v>
      </c>
      <c r="R317" s="566"/>
      <c r="S317" s="582">
        <v>0</v>
      </c>
      <c r="T317" s="630"/>
      <c r="U317" s="612">
        <v>0</v>
      </c>
    </row>
    <row r="318" spans="1:21" ht="14.4" customHeight="1" x14ac:dyDescent="0.3">
      <c r="A318" s="565">
        <v>30</v>
      </c>
      <c r="B318" s="566" t="s">
        <v>438</v>
      </c>
      <c r="C318" s="566">
        <v>89301301</v>
      </c>
      <c r="D318" s="628" t="s">
        <v>3533</v>
      </c>
      <c r="E318" s="629" t="s">
        <v>2274</v>
      </c>
      <c r="F318" s="566" t="s">
        <v>2263</v>
      </c>
      <c r="G318" s="566" t="s">
        <v>2364</v>
      </c>
      <c r="H318" s="566" t="s">
        <v>1360</v>
      </c>
      <c r="I318" s="566" t="s">
        <v>1854</v>
      </c>
      <c r="J318" s="566" t="s">
        <v>1542</v>
      </c>
      <c r="K318" s="566" t="s">
        <v>586</v>
      </c>
      <c r="L318" s="567">
        <v>414.85</v>
      </c>
      <c r="M318" s="567">
        <v>1244.5500000000002</v>
      </c>
      <c r="N318" s="566">
        <v>3</v>
      </c>
      <c r="O318" s="630">
        <v>2</v>
      </c>
      <c r="P318" s="567"/>
      <c r="Q318" s="582">
        <v>0</v>
      </c>
      <c r="R318" s="566"/>
      <c r="S318" s="582">
        <v>0</v>
      </c>
      <c r="T318" s="630"/>
      <c r="U318" s="612">
        <v>0</v>
      </c>
    </row>
    <row r="319" spans="1:21" ht="14.4" customHeight="1" x14ac:dyDescent="0.3">
      <c r="A319" s="565">
        <v>30</v>
      </c>
      <c r="B319" s="566" t="s">
        <v>438</v>
      </c>
      <c r="C319" s="566">
        <v>89301301</v>
      </c>
      <c r="D319" s="628" t="s">
        <v>3533</v>
      </c>
      <c r="E319" s="629" t="s">
        <v>2274</v>
      </c>
      <c r="F319" s="566" t="s">
        <v>2263</v>
      </c>
      <c r="G319" s="566" t="s">
        <v>2370</v>
      </c>
      <c r="H319" s="566" t="s">
        <v>437</v>
      </c>
      <c r="I319" s="566" t="s">
        <v>2371</v>
      </c>
      <c r="J319" s="566" t="s">
        <v>1280</v>
      </c>
      <c r="K319" s="566" t="s">
        <v>941</v>
      </c>
      <c r="L319" s="567">
        <v>12.26</v>
      </c>
      <c r="M319" s="567">
        <v>61.3</v>
      </c>
      <c r="N319" s="566">
        <v>5</v>
      </c>
      <c r="O319" s="630">
        <v>3</v>
      </c>
      <c r="P319" s="567">
        <v>12.26</v>
      </c>
      <c r="Q319" s="582">
        <v>0.2</v>
      </c>
      <c r="R319" s="566">
        <v>1</v>
      </c>
      <c r="S319" s="582">
        <v>0.2</v>
      </c>
      <c r="T319" s="630">
        <v>0.5</v>
      </c>
      <c r="U319" s="612">
        <v>0.16666666666666666</v>
      </c>
    </row>
    <row r="320" spans="1:21" ht="14.4" customHeight="1" x14ac:dyDescent="0.3">
      <c r="A320" s="565">
        <v>30</v>
      </c>
      <c r="B320" s="566" t="s">
        <v>438</v>
      </c>
      <c r="C320" s="566">
        <v>89301301</v>
      </c>
      <c r="D320" s="628" t="s">
        <v>3533</v>
      </c>
      <c r="E320" s="629" t="s">
        <v>2274</v>
      </c>
      <c r="F320" s="566" t="s">
        <v>2263</v>
      </c>
      <c r="G320" s="566" t="s">
        <v>2370</v>
      </c>
      <c r="H320" s="566" t="s">
        <v>437</v>
      </c>
      <c r="I320" s="566" t="s">
        <v>2580</v>
      </c>
      <c r="J320" s="566" t="s">
        <v>1280</v>
      </c>
      <c r="K320" s="566" t="s">
        <v>510</v>
      </c>
      <c r="L320" s="567">
        <v>30.65</v>
      </c>
      <c r="M320" s="567">
        <v>183.9</v>
      </c>
      <c r="N320" s="566">
        <v>6</v>
      </c>
      <c r="O320" s="630">
        <v>3</v>
      </c>
      <c r="P320" s="567">
        <v>30.65</v>
      </c>
      <c r="Q320" s="582">
        <v>0.16666666666666666</v>
      </c>
      <c r="R320" s="566">
        <v>1</v>
      </c>
      <c r="S320" s="582">
        <v>0.16666666666666666</v>
      </c>
      <c r="T320" s="630">
        <v>0.5</v>
      </c>
      <c r="U320" s="612">
        <v>0.16666666666666666</v>
      </c>
    </row>
    <row r="321" spans="1:21" ht="14.4" customHeight="1" x14ac:dyDescent="0.3">
      <c r="A321" s="565">
        <v>30</v>
      </c>
      <c r="B321" s="566" t="s">
        <v>438</v>
      </c>
      <c r="C321" s="566">
        <v>89301301</v>
      </c>
      <c r="D321" s="628" t="s">
        <v>3533</v>
      </c>
      <c r="E321" s="629" t="s">
        <v>2274</v>
      </c>
      <c r="F321" s="566" t="s">
        <v>2263</v>
      </c>
      <c r="G321" s="566" t="s">
        <v>2370</v>
      </c>
      <c r="H321" s="566" t="s">
        <v>437</v>
      </c>
      <c r="I321" s="566" t="s">
        <v>2726</v>
      </c>
      <c r="J321" s="566" t="s">
        <v>1280</v>
      </c>
      <c r="K321" s="566" t="s">
        <v>510</v>
      </c>
      <c r="L321" s="567">
        <v>30.65</v>
      </c>
      <c r="M321" s="567">
        <v>30.65</v>
      </c>
      <c r="N321" s="566">
        <v>1</v>
      </c>
      <c r="O321" s="630">
        <v>0.5</v>
      </c>
      <c r="P321" s="567"/>
      <c r="Q321" s="582">
        <v>0</v>
      </c>
      <c r="R321" s="566"/>
      <c r="S321" s="582">
        <v>0</v>
      </c>
      <c r="T321" s="630"/>
      <c r="U321" s="612">
        <v>0</v>
      </c>
    </row>
    <row r="322" spans="1:21" ht="14.4" customHeight="1" x14ac:dyDescent="0.3">
      <c r="A322" s="565">
        <v>30</v>
      </c>
      <c r="B322" s="566" t="s">
        <v>438</v>
      </c>
      <c r="C322" s="566">
        <v>89301301</v>
      </c>
      <c r="D322" s="628" t="s">
        <v>3533</v>
      </c>
      <c r="E322" s="629" t="s">
        <v>2274</v>
      </c>
      <c r="F322" s="566" t="s">
        <v>2263</v>
      </c>
      <c r="G322" s="566" t="s">
        <v>2370</v>
      </c>
      <c r="H322" s="566" t="s">
        <v>437</v>
      </c>
      <c r="I322" s="566" t="s">
        <v>2727</v>
      </c>
      <c r="J322" s="566" t="s">
        <v>1280</v>
      </c>
      <c r="K322" s="566" t="s">
        <v>1281</v>
      </c>
      <c r="L322" s="567">
        <v>61.29</v>
      </c>
      <c r="M322" s="567">
        <v>61.29</v>
      </c>
      <c r="N322" s="566">
        <v>1</v>
      </c>
      <c r="O322" s="630">
        <v>0.5</v>
      </c>
      <c r="P322" s="567"/>
      <c r="Q322" s="582">
        <v>0</v>
      </c>
      <c r="R322" s="566"/>
      <c r="S322" s="582">
        <v>0</v>
      </c>
      <c r="T322" s="630"/>
      <c r="U322" s="612">
        <v>0</v>
      </c>
    </row>
    <row r="323" spans="1:21" ht="14.4" customHeight="1" x14ac:dyDescent="0.3">
      <c r="A323" s="565">
        <v>30</v>
      </c>
      <c r="B323" s="566" t="s">
        <v>438</v>
      </c>
      <c r="C323" s="566">
        <v>89301301</v>
      </c>
      <c r="D323" s="628" t="s">
        <v>3533</v>
      </c>
      <c r="E323" s="629" t="s">
        <v>2274</v>
      </c>
      <c r="F323" s="566" t="s">
        <v>2263</v>
      </c>
      <c r="G323" s="566" t="s">
        <v>2370</v>
      </c>
      <c r="H323" s="566" t="s">
        <v>437</v>
      </c>
      <c r="I323" s="566" t="s">
        <v>2372</v>
      </c>
      <c r="J323" s="566" t="s">
        <v>1034</v>
      </c>
      <c r="K323" s="566" t="s">
        <v>2373</v>
      </c>
      <c r="L323" s="567">
        <v>12.26</v>
      </c>
      <c r="M323" s="567">
        <v>12.26</v>
      </c>
      <c r="N323" s="566">
        <v>1</v>
      </c>
      <c r="O323" s="630">
        <v>0.5</v>
      </c>
      <c r="P323" s="567"/>
      <c r="Q323" s="582">
        <v>0</v>
      </c>
      <c r="R323" s="566"/>
      <c r="S323" s="582">
        <v>0</v>
      </c>
      <c r="T323" s="630"/>
      <c r="U323" s="612">
        <v>0</v>
      </c>
    </row>
    <row r="324" spans="1:21" ht="14.4" customHeight="1" x14ac:dyDescent="0.3">
      <c r="A324" s="565">
        <v>30</v>
      </c>
      <c r="B324" s="566" t="s">
        <v>438</v>
      </c>
      <c r="C324" s="566">
        <v>89301301</v>
      </c>
      <c r="D324" s="628" t="s">
        <v>3533</v>
      </c>
      <c r="E324" s="629" t="s">
        <v>2274</v>
      </c>
      <c r="F324" s="566" t="s">
        <v>2263</v>
      </c>
      <c r="G324" s="566" t="s">
        <v>2370</v>
      </c>
      <c r="H324" s="566" t="s">
        <v>437</v>
      </c>
      <c r="I324" s="566" t="s">
        <v>2581</v>
      </c>
      <c r="J324" s="566" t="s">
        <v>1034</v>
      </c>
      <c r="K324" s="566" t="s">
        <v>1037</v>
      </c>
      <c r="L324" s="567">
        <v>30.65</v>
      </c>
      <c r="M324" s="567">
        <v>30.65</v>
      </c>
      <c r="N324" s="566">
        <v>1</v>
      </c>
      <c r="O324" s="630">
        <v>0.5</v>
      </c>
      <c r="P324" s="567"/>
      <c r="Q324" s="582">
        <v>0</v>
      </c>
      <c r="R324" s="566"/>
      <c r="S324" s="582">
        <v>0</v>
      </c>
      <c r="T324" s="630"/>
      <c r="U324" s="612">
        <v>0</v>
      </c>
    </row>
    <row r="325" spans="1:21" ht="14.4" customHeight="1" x14ac:dyDescent="0.3">
      <c r="A325" s="565">
        <v>30</v>
      </c>
      <c r="B325" s="566" t="s">
        <v>438</v>
      </c>
      <c r="C325" s="566">
        <v>89301301</v>
      </c>
      <c r="D325" s="628" t="s">
        <v>3533</v>
      </c>
      <c r="E325" s="629" t="s">
        <v>2274</v>
      </c>
      <c r="F325" s="566" t="s">
        <v>2263</v>
      </c>
      <c r="G325" s="566" t="s">
        <v>2378</v>
      </c>
      <c r="H325" s="566" t="s">
        <v>437</v>
      </c>
      <c r="I325" s="566" t="s">
        <v>2379</v>
      </c>
      <c r="J325" s="566" t="s">
        <v>2380</v>
      </c>
      <c r="K325" s="566" t="s">
        <v>2381</v>
      </c>
      <c r="L325" s="567">
        <v>91.14</v>
      </c>
      <c r="M325" s="567">
        <v>273.42</v>
      </c>
      <c r="N325" s="566">
        <v>3</v>
      </c>
      <c r="O325" s="630">
        <v>1.5</v>
      </c>
      <c r="P325" s="567"/>
      <c r="Q325" s="582">
        <v>0</v>
      </c>
      <c r="R325" s="566"/>
      <c r="S325" s="582">
        <v>0</v>
      </c>
      <c r="T325" s="630"/>
      <c r="U325" s="612">
        <v>0</v>
      </c>
    </row>
    <row r="326" spans="1:21" ht="14.4" customHeight="1" x14ac:dyDescent="0.3">
      <c r="A326" s="565">
        <v>30</v>
      </c>
      <c r="B326" s="566" t="s">
        <v>438</v>
      </c>
      <c r="C326" s="566">
        <v>89301301</v>
      </c>
      <c r="D326" s="628" t="s">
        <v>3533</v>
      </c>
      <c r="E326" s="629" t="s">
        <v>2274</v>
      </c>
      <c r="F326" s="566" t="s">
        <v>2263</v>
      </c>
      <c r="G326" s="566" t="s">
        <v>2728</v>
      </c>
      <c r="H326" s="566" t="s">
        <v>437</v>
      </c>
      <c r="I326" s="566" t="s">
        <v>2729</v>
      </c>
      <c r="J326" s="566" t="s">
        <v>762</v>
      </c>
      <c r="K326" s="566" t="s">
        <v>2730</v>
      </c>
      <c r="L326" s="567">
        <v>0</v>
      </c>
      <c r="M326" s="567">
        <v>0</v>
      </c>
      <c r="N326" s="566">
        <v>1</v>
      </c>
      <c r="O326" s="630">
        <v>0.5</v>
      </c>
      <c r="P326" s="567"/>
      <c r="Q326" s="582"/>
      <c r="R326" s="566"/>
      <c r="S326" s="582">
        <v>0</v>
      </c>
      <c r="T326" s="630"/>
      <c r="U326" s="612">
        <v>0</v>
      </c>
    </row>
    <row r="327" spans="1:21" ht="14.4" customHeight="1" x14ac:dyDescent="0.3">
      <c r="A327" s="565">
        <v>30</v>
      </c>
      <c r="B327" s="566" t="s">
        <v>438</v>
      </c>
      <c r="C327" s="566">
        <v>89301301</v>
      </c>
      <c r="D327" s="628" t="s">
        <v>3533</v>
      </c>
      <c r="E327" s="629" t="s">
        <v>2274</v>
      </c>
      <c r="F327" s="566" t="s">
        <v>2263</v>
      </c>
      <c r="G327" s="566" t="s">
        <v>2731</v>
      </c>
      <c r="H327" s="566" t="s">
        <v>437</v>
      </c>
      <c r="I327" s="566" t="s">
        <v>2732</v>
      </c>
      <c r="J327" s="566" t="s">
        <v>2733</v>
      </c>
      <c r="K327" s="566" t="s">
        <v>2734</v>
      </c>
      <c r="L327" s="567">
        <v>104.79</v>
      </c>
      <c r="M327" s="567">
        <v>104.79</v>
      </c>
      <c r="N327" s="566">
        <v>1</v>
      </c>
      <c r="O327" s="630">
        <v>0.5</v>
      </c>
      <c r="P327" s="567">
        <v>104.79</v>
      </c>
      <c r="Q327" s="582">
        <v>1</v>
      </c>
      <c r="R327" s="566">
        <v>1</v>
      </c>
      <c r="S327" s="582">
        <v>1</v>
      </c>
      <c r="T327" s="630">
        <v>0.5</v>
      </c>
      <c r="U327" s="612">
        <v>1</v>
      </c>
    </row>
    <row r="328" spans="1:21" ht="14.4" customHeight="1" x14ac:dyDescent="0.3">
      <c r="A328" s="565">
        <v>30</v>
      </c>
      <c r="B328" s="566" t="s">
        <v>438</v>
      </c>
      <c r="C328" s="566">
        <v>89301301</v>
      </c>
      <c r="D328" s="628" t="s">
        <v>3533</v>
      </c>
      <c r="E328" s="629" t="s">
        <v>2274</v>
      </c>
      <c r="F328" s="566" t="s">
        <v>2263</v>
      </c>
      <c r="G328" s="566" t="s">
        <v>2735</v>
      </c>
      <c r="H328" s="566" t="s">
        <v>1360</v>
      </c>
      <c r="I328" s="566" t="s">
        <v>2736</v>
      </c>
      <c r="J328" s="566" t="s">
        <v>1390</v>
      </c>
      <c r="K328" s="566" t="s">
        <v>2737</v>
      </c>
      <c r="L328" s="567">
        <v>65.06</v>
      </c>
      <c r="M328" s="567">
        <v>65.06</v>
      </c>
      <c r="N328" s="566">
        <v>1</v>
      </c>
      <c r="O328" s="630">
        <v>0.5</v>
      </c>
      <c r="P328" s="567">
        <v>65.06</v>
      </c>
      <c r="Q328" s="582">
        <v>1</v>
      </c>
      <c r="R328" s="566">
        <v>1</v>
      </c>
      <c r="S328" s="582">
        <v>1</v>
      </c>
      <c r="T328" s="630">
        <v>0.5</v>
      </c>
      <c r="U328" s="612">
        <v>1</v>
      </c>
    </row>
    <row r="329" spans="1:21" ht="14.4" customHeight="1" x14ac:dyDescent="0.3">
      <c r="A329" s="565">
        <v>30</v>
      </c>
      <c r="B329" s="566" t="s">
        <v>438</v>
      </c>
      <c r="C329" s="566">
        <v>89301301</v>
      </c>
      <c r="D329" s="628" t="s">
        <v>3533</v>
      </c>
      <c r="E329" s="629" t="s">
        <v>2274</v>
      </c>
      <c r="F329" s="566" t="s">
        <v>2263</v>
      </c>
      <c r="G329" s="566" t="s">
        <v>2582</v>
      </c>
      <c r="H329" s="566" t="s">
        <v>1360</v>
      </c>
      <c r="I329" s="566" t="s">
        <v>2583</v>
      </c>
      <c r="J329" s="566" t="s">
        <v>1793</v>
      </c>
      <c r="K329" s="566" t="s">
        <v>2584</v>
      </c>
      <c r="L329" s="567">
        <v>190.48</v>
      </c>
      <c r="M329" s="567">
        <v>190.48</v>
      </c>
      <c r="N329" s="566">
        <v>1</v>
      </c>
      <c r="O329" s="630">
        <v>0.5</v>
      </c>
      <c r="P329" s="567"/>
      <c r="Q329" s="582">
        <v>0</v>
      </c>
      <c r="R329" s="566"/>
      <c r="S329" s="582">
        <v>0</v>
      </c>
      <c r="T329" s="630"/>
      <c r="U329" s="612">
        <v>0</v>
      </c>
    </row>
    <row r="330" spans="1:21" ht="14.4" customHeight="1" x14ac:dyDescent="0.3">
      <c r="A330" s="565">
        <v>30</v>
      </c>
      <c r="B330" s="566" t="s">
        <v>438</v>
      </c>
      <c r="C330" s="566">
        <v>89301301</v>
      </c>
      <c r="D330" s="628" t="s">
        <v>3533</v>
      </c>
      <c r="E330" s="629" t="s">
        <v>2274</v>
      </c>
      <c r="F330" s="566" t="s">
        <v>2263</v>
      </c>
      <c r="G330" s="566" t="s">
        <v>2738</v>
      </c>
      <c r="H330" s="566" t="s">
        <v>1360</v>
      </c>
      <c r="I330" s="566" t="s">
        <v>2739</v>
      </c>
      <c r="J330" s="566" t="s">
        <v>1535</v>
      </c>
      <c r="K330" s="566" t="s">
        <v>2740</v>
      </c>
      <c r="L330" s="567">
        <v>304.5</v>
      </c>
      <c r="M330" s="567">
        <v>304.5</v>
      </c>
      <c r="N330" s="566">
        <v>1</v>
      </c>
      <c r="O330" s="630">
        <v>0.5</v>
      </c>
      <c r="P330" s="567"/>
      <c r="Q330" s="582">
        <v>0</v>
      </c>
      <c r="R330" s="566"/>
      <c r="S330" s="582">
        <v>0</v>
      </c>
      <c r="T330" s="630"/>
      <c r="U330" s="612">
        <v>0</v>
      </c>
    </row>
    <row r="331" spans="1:21" ht="14.4" customHeight="1" x14ac:dyDescent="0.3">
      <c r="A331" s="565">
        <v>30</v>
      </c>
      <c r="B331" s="566" t="s">
        <v>438</v>
      </c>
      <c r="C331" s="566">
        <v>89301301</v>
      </c>
      <c r="D331" s="628" t="s">
        <v>3533</v>
      </c>
      <c r="E331" s="629" t="s">
        <v>2274</v>
      </c>
      <c r="F331" s="566" t="s">
        <v>2263</v>
      </c>
      <c r="G331" s="566" t="s">
        <v>2585</v>
      </c>
      <c r="H331" s="566" t="s">
        <v>437</v>
      </c>
      <c r="I331" s="566" t="s">
        <v>2586</v>
      </c>
      <c r="J331" s="566" t="s">
        <v>1283</v>
      </c>
      <c r="K331" s="566" t="s">
        <v>771</v>
      </c>
      <c r="L331" s="567">
        <v>0</v>
      </c>
      <c r="M331" s="567">
        <v>0</v>
      </c>
      <c r="N331" s="566">
        <v>1</v>
      </c>
      <c r="O331" s="630">
        <v>0.5</v>
      </c>
      <c r="P331" s="567"/>
      <c r="Q331" s="582"/>
      <c r="R331" s="566"/>
      <c r="S331" s="582">
        <v>0</v>
      </c>
      <c r="T331" s="630"/>
      <c r="U331" s="612">
        <v>0</v>
      </c>
    </row>
    <row r="332" spans="1:21" ht="14.4" customHeight="1" x14ac:dyDescent="0.3">
      <c r="A332" s="565">
        <v>30</v>
      </c>
      <c r="B332" s="566" t="s">
        <v>438</v>
      </c>
      <c r="C332" s="566">
        <v>89301301</v>
      </c>
      <c r="D332" s="628" t="s">
        <v>3533</v>
      </c>
      <c r="E332" s="629" t="s">
        <v>2274</v>
      </c>
      <c r="F332" s="566" t="s">
        <v>2263</v>
      </c>
      <c r="G332" s="566" t="s">
        <v>2591</v>
      </c>
      <c r="H332" s="566" t="s">
        <v>437</v>
      </c>
      <c r="I332" s="566" t="s">
        <v>2741</v>
      </c>
      <c r="J332" s="566" t="s">
        <v>2742</v>
      </c>
      <c r="K332" s="566" t="s">
        <v>2743</v>
      </c>
      <c r="L332" s="567">
        <v>0</v>
      </c>
      <c r="M332" s="567">
        <v>0</v>
      </c>
      <c r="N332" s="566">
        <v>1</v>
      </c>
      <c r="O332" s="630">
        <v>0.5</v>
      </c>
      <c r="P332" s="567"/>
      <c r="Q332" s="582"/>
      <c r="R332" s="566"/>
      <c r="S332" s="582">
        <v>0</v>
      </c>
      <c r="T332" s="630"/>
      <c r="U332" s="612">
        <v>0</v>
      </c>
    </row>
    <row r="333" spans="1:21" ht="14.4" customHeight="1" x14ac:dyDescent="0.3">
      <c r="A333" s="565">
        <v>30</v>
      </c>
      <c r="B333" s="566" t="s">
        <v>438</v>
      </c>
      <c r="C333" s="566">
        <v>89301301</v>
      </c>
      <c r="D333" s="628" t="s">
        <v>3533</v>
      </c>
      <c r="E333" s="629" t="s">
        <v>2274</v>
      </c>
      <c r="F333" s="566" t="s">
        <v>2263</v>
      </c>
      <c r="G333" s="566" t="s">
        <v>2383</v>
      </c>
      <c r="H333" s="566" t="s">
        <v>1360</v>
      </c>
      <c r="I333" s="566" t="s">
        <v>2015</v>
      </c>
      <c r="J333" s="566" t="s">
        <v>1406</v>
      </c>
      <c r="K333" s="566" t="s">
        <v>1407</v>
      </c>
      <c r="L333" s="567">
        <v>108.46</v>
      </c>
      <c r="M333" s="567">
        <v>108.46</v>
      </c>
      <c r="N333" s="566">
        <v>1</v>
      </c>
      <c r="O333" s="630">
        <v>0.5</v>
      </c>
      <c r="P333" s="567"/>
      <c r="Q333" s="582">
        <v>0</v>
      </c>
      <c r="R333" s="566"/>
      <c r="S333" s="582">
        <v>0</v>
      </c>
      <c r="T333" s="630"/>
      <c r="U333" s="612">
        <v>0</v>
      </c>
    </row>
    <row r="334" spans="1:21" ht="14.4" customHeight="1" x14ac:dyDescent="0.3">
      <c r="A334" s="565">
        <v>30</v>
      </c>
      <c r="B334" s="566" t="s">
        <v>438</v>
      </c>
      <c r="C334" s="566">
        <v>89301301</v>
      </c>
      <c r="D334" s="628" t="s">
        <v>3533</v>
      </c>
      <c r="E334" s="629" t="s">
        <v>2274</v>
      </c>
      <c r="F334" s="566" t="s">
        <v>2263</v>
      </c>
      <c r="G334" s="566" t="s">
        <v>2383</v>
      </c>
      <c r="H334" s="566" t="s">
        <v>437</v>
      </c>
      <c r="I334" s="566" t="s">
        <v>2016</v>
      </c>
      <c r="J334" s="566" t="s">
        <v>2017</v>
      </c>
      <c r="K334" s="566" t="s">
        <v>2018</v>
      </c>
      <c r="L334" s="567">
        <v>65.069999999999993</v>
      </c>
      <c r="M334" s="567">
        <v>65.069999999999993</v>
      </c>
      <c r="N334" s="566">
        <v>1</v>
      </c>
      <c r="O334" s="630">
        <v>0.5</v>
      </c>
      <c r="P334" s="567"/>
      <c r="Q334" s="582">
        <v>0</v>
      </c>
      <c r="R334" s="566"/>
      <c r="S334" s="582">
        <v>0</v>
      </c>
      <c r="T334" s="630"/>
      <c r="U334" s="612">
        <v>0</v>
      </c>
    </row>
    <row r="335" spans="1:21" ht="14.4" customHeight="1" x14ac:dyDescent="0.3">
      <c r="A335" s="565">
        <v>30</v>
      </c>
      <c r="B335" s="566" t="s">
        <v>438</v>
      </c>
      <c r="C335" s="566">
        <v>89301301</v>
      </c>
      <c r="D335" s="628" t="s">
        <v>3533</v>
      </c>
      <c r="E335" s="629" t="s">
        <v>2274</v>
      </c>
      <c r="F335" s="566" t="s">
        <v>2263</v>
      </c>
      <c r="G335" s="566" t="s">
        <v>2383</v>
      </c>
      <c r="H335" s="566" t="s">
        <v>1360</v>
      </c>
      <c r="I335" s="566" t="s">
        <v>2022</v>
      </c>
      <c r="J335" s="566" t="s">
        <v>1437</v>
      </c>
      <c r="K335" s="566" t="s">
        <v>2023</v>
      </c>
      <c r="L335" s="567">
        <v>50.57</v>
      </c>
      <c r="M335" s="567">
        <v>50.57</v>
      </c>
      <c r="N335" s="566">
        <v>1</v>
      </c>
      <c r="O335" s="630">
        <v>0.5</v>
      </c>
      <c r="P335" s="567"/>
      <c r="Q335" s="582">
        <v>0</v>
      </c>
      <c r="R335" s="566"/>
      <c r="S335" s="582">
        <v>0</v>
      </c>
      <c r="T335" s="630"/>
      <c r="U335" s="612">
        <v>0</v>
      </c>
    </row>
    <row r="336" spans="1:21" ht="14.4" customHeight="1" x14ac:dyDescent="0.3">
      <c r="A336" s="565">
        <v>30</v>
      </c>
      <c r="B336" s="566" t="s">
        <v>438</v>
      </c>
      <c r="C336" s="566">
        <v>89301301</v>
      </c>
      <c r="D336" s="628" t="s">
        <v>3533</v>
      </c>
      <c r="E336" s="629" t="s">
        <v>2274</v>
      </c>
      <c r="F336" s="566" t="s">
        <v>2263</v>
      </c>
      <c r="G336" s="566" t="s">
        <v>2383</v>
      </c>
      <c r="H336" s="566" t="s">
        <v>437</v>
      </c>
      <c r="I336" s="566" t="s">
        <v>2744</v>
      </c>
      <c r="J336" s="566" t="s">
        <v>2745</v>
      </c>
      <c r="K336" s="566" t="s">
        <v>2746</v>
      </c>
      <c r="L336" s="567">
        <v>0</v>
      </c>
      <c r="M336" s="567">
        <v>0</v>
      </c>
      <c r="N336" s="566">
        <v>2</v>
      </c>
      <c r="O336" s="630">
        <v>0.5</v>
      </c>
      <c r="P336" s="567"/>
      <c r="Q336" s="582"/>
      <c r="R336" s="566"/>
      <c r="S336" s="582">
        <v>0</v>
      </c>
      <c r="T336" s="630"/>
      <c r="U336" s="612">
        <v>0</v>
      </c>
    </row>
    <row r="337" spans="1:21" ht="14.4" customHeight="1" x14ac:dyDescent="0.3">
      <c r="A337" s="565">
        <v>30</v>
      </c>
      <c r="B337" s="566" t="s">
        <v>438</v>
      </c>
      <c r="C337" s="566">
        <v>89301301</v>
      </c>
      <c r="D337" s="628" t="s">
        <v>3533</v>
      </c>
      <c r="E337" s="629" t="s">
        <v>2274</v>
      </c>
      <c r="F337" s="566" t="s">
        <v>2263</v>
      </c>
      <c r="G337" s="566" t="s">
        <v>2391</v>
      </c>
      <c r="H337" s="566" t="s">
        <v>1360</v>
      </c>
      <c r="I337" s="566" t="s">
        <v>1971</v>
      </c>
      <c r="J337" s="566" t="s">
        <v>1502</v>
      </c>
      <c r="K337" s="566" t="s">
        <v>1503</v>
      </c>
      <c r="L337" s="567">
        <v>107.81</v>
      </c>
      <c r="M337" s="567">
        <v>107.81</v>
      </c>
      <c r="N337" s="566">
        <v>1</v>
      </c>
      <c r="O337" s="630">
        <v>0.5</v>
      </c>
      <c r="P337" s="567"/>
      <c r="Q337" s="582">
        <v>0</v>
      </c>
      <c r="R337" s="566"/>
      <c r="S337" s="582">
        <v>0</v>
      </c>
      <c r="T337" s="630"/>
      <c r="U337" s="612">
        <v>0</v>
      </c>
    </row>
    <row r="338" spans="1:21" ht="14.4" customHeight="1" x14ac:dyDescent="0.3">
      <c r="A338" s="565">
        <v>30</v>
      </c>
      <c r="B338" s="566" t="s">
        <v>438</v>
      </c>
      <c r="C338" s="566">
        <v>89301301</v>
      </c>
      <c r="D338" s="628" t="s">
        <v>3533</v>
      </c>
      <c r="E338" s="629" t="s">
        <v>2274</v>
      </c>
      <c r="F338" s="566" t="s">
        <v>2263</v>
      </c>
      <c r="G338" s="566" t="s">
        <v>2391</v>
      </c>
      <c r="H338" s="566" t="s">
        <v>1360</v>
      </c>
      <c r="I338" s="566" t="s">
        <v>2392</v>
      </c>
      <c r="J338" s="566" t="s">
        <v>1502</v>
      </c>
      <c r="K338" s="566" t="s">
        <v>1503</v>
      </c>
      <c r="L338" s="567">
        <v>107.81</v>
      </c>
      <c r="M338" s="567">
        <v>107.81</v>
      </c>
      <c r="N338" s="566">
        <v>1</v>
      </c>
      <c r="O338" s="630">
        <v>0.5</v>
      </c>
      <c r="P338" s="567"/>
      <c r="Q338" s="582">
        <v>0</v>
      </c>
      <c r="R338" s="566"/>
      <c r="S338" s="582">
        <v>0</v>
      </c>
      <c r="T338" s="630"/>
      <c r="U338" s="612">
        <v>0</v>
      </c>
    </row>
    <row r="339" spans="1:21" ht="14.4" customHeight="1" x14ac:dyDescent="0.3">
      <c r="A339" s="565">
        <v>30</v>
      </c>
      <c r="B339" s="566" t="s">
        <v>438</v>
      </c>
      <c r="C339" s="566">
        <v>89301301</v>
      </c>
      <c r="D339" s="628" t="s">
        <v>3533</v>
      </c>
      <c r="E339" s="629" t="s">
        <v>2274</v>
      </c>
      <c r="F339" s="566" t="s">
        <v>2263</v>
      </c>
      <c r="G339" s="566" t="s">
        <v>2747</v>
      </c>
      <c r="H339" s="566" t="s">
        <v>1360</v>
      </c>
      <c r="I339" s="566" t="s">
        <v>1977</v>
      </c>
      <c r="J339" s="566" t="s">
        <v>1381</v>
      </c>
      <c r="K339" s="566" t="s">
        <v>565</v>
      </c>
      <c r="L339" s="567">
        <v>83.54</v>
      </c>
      <c r="M339" s="567">
        <v>167.08</v>
      </c>
      <c r="N339" s="566">
        <v>2</v>
      </c>
      <c r="O339" s="630">
        <v>1</v>
      </c>
      <c r="P339" s="567"/>
      <c r="Q339" s="582">
        <v>0</v>
      </c>
      <c r="R339" s="566"/>
      <c r="S339" s="582">
        <v>0</v>
      </c>
      <c r="T339" s="630"/>
      <c r="U339" s="612">
        <v>0</v>
      </c>
    </row>
    <row r="340" spans="1:21" ht="14.4" customHeight="1" x14ac:dyDescent="0.3">
      <c r="A340" s="565">
        <v>30</v>
      </c>
      <c r="B340" s="566" t="s">
        <v>438</v>
      </c>
      <c r="C340" s="566">
        <v>89301301</v>
      </c>
      <c r="D340" s="628" t="s">
        <v>3533</v>
      </c>
      <c r="E340" s="629" t="s">
        <v>2274</v>
      </c>
      <c r="F340" s="566" t="s">
        <v>2263</v>
      </c>
      <c r="G340" s="566" t="s">
        <v>2393</v>
      </c>
      <c r="H340" s="566" t="s">
        <v>437</v>
      </c>
      <c r="I340" s="566" t="s">
        <v>2394</v>
      </c>
      <c r="J340" s="566" t="s">
        <v>2395</v>
      </c>
      <c r="K340" s="566" t="s">
        <v>2396</v>
      </c>
      <c r="L340" s="567">
        <v>0</v>
      </c>
      <c r="M340" s="567">
        <v>0</v>
      </c>
      <c r="N340" s="566">
        <v>7</v>
      </c>
      <c r="O340" s="630">
        <v>5.5</v>
      </c>
      <c r="P340" s="567"/>
      <c r="Q340" s="582"/>
      <c r="R340" s="566"/>
      <c r="S340" s="582">
        <v>0</v>
      </c>
      <c r="T340" s="630"/>
      <c r="U340" s="612">
        <v>0</v>
      </c>
    </row>
    <row r="341" spans="1:21" ht="14.4" customHeight="1" x14ac:dyDescent="0.3">
      <c r="A341" s="565">
        <v>30</v>
      </c>
      <c r="B341" s="566" t="s">
        <v>438</v>
      </c>
      <c r="C341" s="566">
        <v>89301301</v>
      </c>
      <c r="D341" s="628" t="s">
        <v>3533</v>
      </c>
      <c r="E341" s="629" t="s">
        <v>2274</v>
      </c>
      <c r="F341" s="566" t="s">
        <v>2263</v>
      </c>
      <c r="G341" s="566" t="s">
        <v>2604</v>
      </c>
      <c r="H341" s="566" t="s">
        <v>437</v>
      </c>
      <c r="I341" s="566" t="s">
        <v>2605</v>
      </c>
      <c r="J341" s="566" t="s">
        <v>2606</v>
      </c>
      <c r="K341" s="566" t="s">
        <v>2607</v>
      </c>
      <c r="L341" s="567">
        <v>98.31</v>
      </c>
      <c r="M341" s="567">
        <v>98.31</v>
      </c>
      <c r="N341" s="566">
        <v>1</v>
      </c>
      <c r="O341" s="630">
        <v>0.5</v>
      </c>
      <c r="P341" s="567"/>
      <c r="Q341" s="582">
        <v>0</v>
      </c>
      <c r="R341" s="566"/>
      <c r="S341" s="582">
        <v>0</v>
      </c>
      <c r="T341" s="630"/>
      <c r="U341" s="612">
        <v>0</v>
      </c>
    </row>
    <row r="342" spans="1:21" ht="14.4" customHeight="1" x14ac:dyDescent="0.3">
      <c r="A342" s="565">
        <v>30</v>
      </c>
      <c r="B342" s="566" t="s">
        <v>438</v>
      </c>
      <c r="C342" s="566">
        <v>89301301</v>
      </c>
      <c r="D342" s="628" t="s">
        <v>3533</v>
      </c>
      <c r="E342" s="629" t="s">
        <v>2274</v>
      </c>
      <c r="F342" s="566" t="s">
        <v>2263</v>
      </c>
      <c r="G342" s="566" t="s">
        <v>2397</v>
      </c>
      <c r="H342" s="566" t="s">
        <v>1360</v>
      </c>
      <c r="I342" s="566" t="s">
        <v>2748</v>
      </c>
      <c r="J342" s="566" t="s">
        <v>2749</v>
      </c>
      <c r="K342" s="566" t="s">
        <v>2750</v>
      </c>
      <c r="L342" s="567">
        <v>107.66</v>
      </c>
      <c r="M342" s="567">
        <v>107.66</v>
      </c>
      <c r="N342" s="566">
        <v>1</v>
      </c>
      <c r="O342" s="630">
        <v>0.5</v>
      </c>
      <c r="P342" s="567"/>
      <c r="Q342" s="582">
        <v>0</v>
      </c>
      <c r="R342" s="566"/>
      <c r="S342" s="582">
        <v>0</v>
      </c>
      <c r="T342" s="630"/>
      <c r="U342" s="612">
        <v>0</v>
      </c>
    </row>
    <row r="343" spans="1:21" ht="14.4" customHeight="1" x14ac:dyDescent="0.3">
      <c r="A343" s="565">
        <v>30</v>
      </c>
      <c r="B343" s="566" t="s">
        <v>438</v>
      </c>
      <c r="C343" s="566">
        <v>89301301</v>
      </c>
      <c r="D343" s="628" t="s">
        <v>3533</v>
      </c>
      <c r="E343" s="629" t="s">
        <v>2274</v>
      </c>
      <c r="F343" s="566" t="s">
        <v>2263</v>
      </c>
      <c r="G343" s="566" t="s">
        <v>2397</v>
      </c>
      <c r="H343" s="566" t="s">
        <v>1360</v>
      </c>
      <c r="I343" s="566" t="s">
        <v>1828</v>
      </c>
      <c r="J343" s="566" t="s">
        <v>1448</v>
      </c>
      <c r="K343" s="566" t="s">
        <v>1829</v>
      </c>
      <c r="L343" s="567">
        <v>86.41</v>
      </c>
      <c r="M343" s="567">
        <v>259.23</v>
      </c>
      <c r="N343" s="566">
        <v>3</v>
      </c>
      <c r="O343" s="630">
        <v>1.5</v>
      </c>
      <c r="P343" s="567">
        <v>86.41</v>
      </c>
      <c r="Q343" s="582">
        <v>0.33333333333333331</v>
      </c>
      <c r="R343" s="566">
        <v>1</v>
      </c>
      <c r="S343" s="582">
        <v>0.33333333333333331</v>
      </c>
      <c r="T343" s="630">
        <v>0.5</v>
      </c>
      <c r="U343" s="612">
        <v>0.33333333333333331</v>
      </c>
    </row>
    <row r="344" spans="1:21" ht="14.4" customHeight="1" x14ac:dyDescent="0.3">
      <c r="A344" s="565">
        <v>30</v>
      </c>
      <c r="B344" s="566" t="s">
        <v>438</v>
      </c>
      <c r="C344" s="566">
        <v>89301301</v>
      </c>
      <c r="D344" s="628" t="s">
        <v>3533</v>
      </c>
      <c r="E344" s="629" t="s">
        <v>2274</v>
      </c>
      <c r="F344" s="566" t="s">
        <v>2263</v>
      </c>
      <c r="G344" s="566" t="s">
        <v>2402</v>
      </c>
      <c r="H344" s="566" t="s">
        <v>1360</v>
      </c>
      <c r="I344" s="566" t="s">
        <v>2751</v>
      </c>
      <c r="J344" s="566" t="s">
        <v>2752</v>
      </c>
      <c r="K344" s="566" t="s">
        <v>2753</v>
      </c>
      <c r="L344" s="567">
        <v>99.83</v>
      </c>
      <c r="M344" s="567">
        <v>99.83</v>
      </c>
      <c r="N344" s="566">
        <v>1</v>
      </c>
      <c r="O344" s="630">
        <v>0.5</v>
      </c>
      <c r="P344" s="567"/>
      <c r="Q344" s="582">
        <v>0</v>
      </c>
      <c r="R344" s="566"/>
      <c r="S344" s="582">
        <v>0</v>
      </c>
      <c r="T344" s="630"/>
      <c r="U344" s="612">
        <v>0</v>
      </c>
    </row>
    <row r="345" spans="1:21" ht="14.4" customHeight="1" x14ac:dyDescent="0.3">
      <c r="A345" s="565">
        <v>30</v>
      </c>
      <c r="B345" s="566" t="s">
        <v>438</v>
      </c>
      <c r="C345" s="566">
        <v>89301301</v>
      </c>
      <c r="D345" s="628" t="s">
        <v>3533</v>
      </c>
      <c r="E345" s="629" t="s">
        <v>2274</v>
      </c>
      <c r="F345" s="566" t="s">
        <v>2263</v>
      </c>
      <c r="G345" s="566" t="s">
        <v>2402</v>
      </c>
      <c r="H345" s="566" t="s">
        <v>437</v>
      </c>
      <c r="I345" s="566" t="s">
        <v>2405</v>
      </c>
      <c r="J345" s="566" t="s">
        <v>881</v>
      </c>
      <c r="K345" s="566" t="s">
        <v>2406</v>
      </c>
      <c r="L345" s="567">
        <v>23.4</v>
      </c>
      <c r="M345" s="567">
        <v>70.199999999999989</v>
      </c>
      <c r="N345" s="566">
        <v>3</v>
      </c>
      <c r="O345" s="630">
        <v>1.5</v>
      </c>
      <c r="P345" s="567"/>
      <c r="Q345" s="582">
        <v>0</v>
      </c>
      <c r="R345" s="566"/>
      <c r="S345" s="582">
        <v>0</v>
      </c>
      <c r="T345" s="630"/>
      <c r="U345" s="612">
        <v>0</v>
      </c>
    </row>
    <row r="346" spans="1:21" ht="14.4" customHeight="1" x14ac:dyDescent="0.3">
      <c r="A346" s="565">
        <v>30</v>
      </c>
      <c r="B346" s="566" t="s">
        <v>438</v>
      </c>
      <c r="C346" s="566">
        <v>89301301</v>
      </c>
      <c r="D346" s="628" t="s">
        <v>3533</v>
      </c>
      <c r="E346" s="629" t="s">
        <v>2274</v>
      </c>
      <c r="F346" s="566" t="s">
        <v>2263</v>
      </c>
      <c r="G346" s="566" t="s">
        <v>2402</v>
      </c>
      <c r="H346" s="566" t="s">
        <v>1360</v>
      </c>
      <c r="I346" s="566" t="s">
        <v>2754</v>
      </c>
      <c r="J346" s="566" t="s">
        <v>2755</v>
      </c>
      <c r="K346" s="566" t="s">
        <v>2756</v>
      </c>
      <c r="L346" s="567">
        <v>100.04</v>
      </c>
      <c r="M346" s="567">
        <v>200.08</v>
      </c>
      <c r="N346" s="566">
        <v>2</v>
      </c>
      <c r="O346" s="630">
        <v>1</v>
      </c>
      <c r="P346" s="567"/>
      <c r="Q346" s="582">
        <v>0</v>
      </c>
      <c r="R346" s="566"/>
      <c r="S346" s="582">
        <v>0</v>
      </c>
      <c r="T346" s="630"/>
      <c r="U346" s="612">
        <v>0</v>
      </c>
    </row>
    <row r="347" spans="1:21" ht="14.4" customHeight="1" x14ac:dyDescent="0.3">
      <c r="A347" s="565">
        <v>30</v>
      </c>
      <c r="B347" s="566" t="s">
        <v>438</v>
      </c>
      <c r="C347" s="566">
        <v>89301301</v>
      </c>
      <c r="D347" s="628" t="s">
        <v>3533</v>
      </c>
      <c r="E347" s="629" t="s">
        <v>2274</v>
      </c>
      <c r="F347" s="566" t="s">
        <v>2263</v>
      </c>
      <c r="G347" s="566" t="s">
        <v>2402</v>
      </c>
      <c r="H347" s="566" t="s">
        <v>437</v>
      </c>
      <c r="I347" s="566" t="s">
        <v>1891</v>
      </c>
      <c r="J347" s="566" t="s">
        <v>1892</v>
      </c>
      <c r="K347" s="566" t="s">
        <v>1014</v>
      </c>
      <c r="L347" s="567">
        <v>60.02</v>
      </c>
      <c r="M347" s="567">
        <v>60.02</v>
      </c>
      <c r="N347" s="566">
        <v>1</v>
      </c>
      <c r="O347" s="630">
        <v>0.5</v>
      </c>
      <c r="P347" s="567">
        <v>60.02</v>
      </c>
      <c r="Q347" s="582">
        <v>1</v>
      </c>
      <c r="R347" s="566">
        <v>1</v>
      </c>
      <c r="S347" s="582">
        <v>1</v>
      </c>
      <c r="T347" s="630">
        <v>0.5</v>
      </c>
      <c r="U347" s="612">
        <v>1</v>
      </c>
    </row>
    <row r="348" spans="1:21" ht="14.4" customHeight="1" x14ac:dyDescent="0.3">
      <c r="A348" s="565">
        <v>30</v>
      </c>
      <c r="B348" s="566" t="s">
        <v>438</v>
      </c>
      <c r="C348" s="566">
        <v>89301301</v>
      </c>
      <c r="D348" s="628" t="s">
        <v>3533</v>
      </c>
      <c r="E348" s="629" t="s">
        <v>2274</v>
      </c>
      <c r="F348" s="566" t="s">
        <v>2263</v>
      </c>
      <c r="G348" s="566" t="s">
        <v>2402</v>
      </c>
      <c r="H348" s="566" t="s">
        <v>437</v>
      </c>
      <c r="I348" s="566" t="s">
        <v>2410</v>
      </c>
      <c r="J348" s="566" t="s">
        <v>605</v>
      </c>
      <c r="K348" s="566" t="s">
        <v>2411</v>
      </c>
      <c r="L348" s="567">
        <v>0</v>
      </c>
      <c r="M348" s="567">
        <v>0</v>
      </c>
      <c r="N348" s="566">
        <v>3</v>
      </c>
      <c r="O348" s="630">
        <v>1.5</v>
      </c>
      <c r="P348" s="567">
        <v>0</v>
      </c>
      <c r="Q348" s="582"/>
      <c r="R348" s="566">
        <v>1</v>
      </c>
      <c r="S348" s="582">
        <v>0.33333333333333331</v>
      </c>
      <c r="T348" s="630">
        <v>0.5</v>
      </c>
      <c r="U348" s="612">
        <v>0.33333333333333331</v>
      </c>
    </row>
    <row r="349" spans="1:21" ht="14.4" customHeight="1" x14ac:dyDescent="0.3">
      <c r="A349" s="565">
        <v>30</v>
      </c>
      <c r="B349" s="566" t="s">
        <v>438</v>
      </c>
      <c r="C349" s="566">
        <v>89301301</v>
      </c>
      <c r="D349" s="628" t="s">
        <v>3533</v>
      </c>
      <c r="E349" s="629" t="s">
        <v>2274</v>
      </c>
      <c r="F349" s="566" t="s">
        <v>2263</v>
      </c>
      <c r="G349" s="566" t="s">
        <v>2402</v>
      </c>
      <c r="H349" s="566" t="s">
        <v>437</v>
      </c>
      <c r="I349" s="566" t="s">
        <v>2412</v>
      </c>
      <c r="J349" s="566" t="s">
        <v>605</v>
      </c>
      <c r="K349" s="566" t="s">
        <v>2413</v>
      </c>
      <c r="L349" s="567">
        <v>33.68</v>
      </c>
      <c r="M349" s="567">
        <v>67.36</v>
      </c>
      <c r="N349" s="566">
        <v>2</v>
      </c>
      <c r="O349" s="630">
        <v>1</v>
      </c>
      <c r="P349" s="567"/>
      <c r="Q349" s="582">
        <v>0</v>
      </c>
      <c r="R349" s="566"/>
      <c r="S349" s="582">
        <v>0</v>
      </c>
      <c r="T349" s="630"/>
      <c r="U349" s="612">
        <v>0</v>
      </c>
    </row>
    <row r="350" spans="1:21" ht="14.4" customHeight="1" x14ac:dyDescent="0.3">
      <c r="A350" s="565">
        <v>30</v>
      </c>
      <c r="B350" s="566" t="s">
        <v>438</v>
      </c>
      <c r="C350" s="566">
        <v>89301301</v>
      </c>
      <c r="D350" s="628" t="s">
        <v>3533</v>
      </c>
      <c r="E350" s="629" t="s">
        <v>2274</v>
      </c>
      <c r="F350" s="566" t="s">
        <v>2263</v>
      </c>
      <c r="G350" s="566" t="s">
        <v>2615</v>
      </c>
      <c r="H350" s="566" t="s">
        <v>1360</v>
      </c>
      <c r="I350" s="566" t="s">
        <v>2616</v>
      </c>
      <c r="J350" s="566" t="s">
        <v>2617</v>
      </c>
      <c r="K350" s="566" t="s">
        <v>2618</v>
      </c>
      <c r="L350" s="567">
        <v>418.37</v>
      </c>
      <c r="M350" s="567">
        <v>418.37</v>
      </c>
      <c r="N350" s="566">
        <v>1</v>
      </c>
      <c r="O350" s="630">
        <v>0.5</v>
      </c>
      <c r="P350" s="567"/>
      <c r="Q350" s="582">
        <v>0</v>
      </c>
      <c r="R350" s="566"/>
      <c r="S350" s="582">
        <v>0</v>
      </c>
      <c r="T350" s="630"/>
      <c r="U350" s="612">
        <v>0</v>
      </c>
    </row>
    <row r="351" spans="1:21" ht="14.4" customHeight="1" x14ac:dyDescent="0.3">
      <c r="A351" s="565">
        <v>30</v>
      </c>
      <c r="B351" s="566" t="s">
        <v>438</v>
      </c>
      <c r="C351" s="566">
        <v>89301301</v>
      </c>
      <c r="D351" s="628" t="s">
        <v>3533</v>
      </c>
      <c r="E351" s="629" t="s">
        <v>2274</v>
      </c>
      <c r="F351" s="566" t="s">
        <v>2263</v>
      </c>
      <c r="G351" s="566" t="s">
        <v>2757</v>
      </c>
      <c r="H351" s="566" t="s">
        <v>437</v>
      </c>
      <c r="I351" s="566" t="s">
        <v>2758</v>
      </c>
      <c r="J351" s="566" t="s">
        <v>948</v>
      </c>
      <c r="K351" s="566" t="s">
        <v>2759</v>
      </c>
      <c r="L351" s="567">
        <v>59.29</v>
      </c>
      <c r="M351" s="567">
        <v>59.29</v>
      </c>
      <c r="N351" s="566">
        <v>1</v>
      </c>
      <c r="O351" s="630">
        <v>0.5</v>
      </c>
      <c r="P351" s="567"/>
      <c r="Q351" s="582">
        <v>0</v>
      </c>
      <c r="R351" s="566"/>
      <c r="S351" s="582">
        <v>0</v>
      </c>
      <c r="T351" s="630"/>
      <c r="U351" s="612">
        <v>0</v>
      </c>
    </row>
    <row r="352" spans="1:21" ht="14.4" customHeight="1" x14ac:dyDescent="0.3">
      <c r="A352" s="565">
        <v>30</v>
      </c>
      <c r="B352" s="566" t="s">
        <v>438</v>
      </c>
      <c r="C352" s="566">
        <v>89301301</v>
      </c>
      <c r="D352" s="628" t="s">
        <v>3533</v>
      </c>
      <c r="E352" s="629" t="s">
        <v>2274</v>
      </c>
      <c r="F352" s="566" t="s">
        <v>2263</v>
      </c>
      <c r="G352" s="566" t="s">
        <v>2414</v>
      </c>
      <c r="H352" s="566" t="s">
        <v>1360</v>
      </c>
      <c r="I352" s="566" t="s">
        <v>1877</v>
      </c>
      <c r="J352" s="566" t="s">
        <v>1878</v>
      </c>
      <c r="K352" s="566" t="s">
        <v>1879</v>
      </c>
      <c r="L352" s="567">
        <v>147.01</v>
      </c>
      <c r="M352" s="567">
        <v>147.01</v>
      </c>
      <c r="N352" s="566">
        <v>1</v>
      </c>
      <c r="O352" s="630">
        <v>0.5</v>
      </c>
      <c r="P352" s="567">
        <v>147.01</v>
      </c>
      <c r="Q352" s="582">
        <v>1</v>
      </c>
      <c r="R352" s="566">
        <v>1</v>
      </c>
      <c r="S352" s="582">
        <v>1</v>
      </c>
      <c r="T352" s="630">
        <v>0.5</v>
      </c>
      <c r="U352" s="612">
        <v>1</v>
      </c>
    </row>
    <row r="353" spans="1:21" ht="14.4" customHeight="1" x14ac:dyDescent="0.3">
      <c r="A353" s="565">
        <v>30</v>
      </c>
      <c r="B353" s="566" t="s">
        <v>438</v>
      </c>
      <c r="C353" s="566">
        <v>89301301</v>
      </c>
      <c r="D353" s="628" t="s">
        <v>3533</v>
      </c>
      <c r="E353" s="629" t="s">
        <v>2274</v>
      </c>
      <c r="F353" s="566" t="s">
        <v>2263</v>
      </c>
      <c r="G353" s="566" t="s">
        <v>2417</v>
      </c>
      <c r="H353" s="566" t="s">
        <v>1360</v>
      </c>
      <c r="I353" s="566" t="s">
        <v>1843</v>
      </c>
      <c r="J353" s="566" t="s">
        <v>1411</v>
      </c>
      <c r="K353" s="566" t="s">
        <v>1413</v>
      </c>
      <c r="L353" s="567">
        <v>625.29</v>
      </c>
      <c r="M353" s="567">
        <v>5627.61</v>
      </c>
      <c r="N353" s="566">
        <v>9</v>
      </c>
      <c r="O353" s="630">
        <v>4</v>
      </c>
      <c r="P353" s="567">
        <v>3126.45</v>
      </c>
      <c r="Q353" s="582">
        <v>0.55555555555555558</v>
      </c>
      <c r="R353" s="566">
        <v>5</v>
      </c>
      <c r="S353" s="582">
        <v>0.55555555555555558</v>
      </c>
      <c r="T353" s="630">
        <v>2</v>
      </c>
      <c r="U353" s="612">
        <v>0.5</v>
      </c>
    </row>
    <row r="354" spans="1:21" ht="14.4" customHeight="1" x14ac:dyDescent="0.3">
      <c r="A354" s="565">
        <v>30</v>
      </c>
      <c r="B354" s="566" t="s">
        <v>438</v>
      </c>
      <c r="C354" s="566">
        <v>89301301</v>
      </c>
      <c r="D354" s="628" t="s">
        <v>3533</v>
      </c>
      <c r="E354" s="629" t="s">
        <v>2274</v>
      </c>
      <c r="F354" s="566" t="s">
        <v>2263</v>
      </c>
      <c r="G354" s="566" t="s">
        <v>2417</v>
      </c>
      <c r="H354" s="566" t="s">
        <v>1360</v>
      </c>
      <c r="I354" s="566" t="s">
        <v>1844</v>
      </c>
      <c r="J354" s="566" t="s">
        <v>1411</v>
      </c>
      <c r="K354" s="566" t="s">
        <v>1414</v>
      </c>
      <c r="L354" s="567">
        <v>937.93</v>
      </c>
      <c r="M354" s="567">
        <v>3751.72</v>
      </c>
      <c r="N354" s="566">
        <v>4</v>
      </c>
      <c r="O354" s="630">
        <v>2.5</v>
      </c>
      <c r="P354" s="567">
        <v>2813.79</v>
      </c>
      <c r="Q354" s="582">
        <v>0.75</v>
      </c>
      <c r="R354" s="566">
        <v>3</v>
      </c>
      <c r="S354" s="582">
        <v>0.75</v>
      </c>
      <c r="T354" s="630">
        <v>1.5</v>
      </c>
      <c r="U354" s="612">
        <v>0.6</v>
      </c>
    </row>
    <row r="355" spans="1:21" ht="14.4" customHeight="1" x14ac:dyDescent="0.3">
      <c r="A355" s="565">
        <v>30</v>
      </c>
      <c r="B355" s="566" t="s">
        <v>438</v>
      </c>
      <c r="C355" s="566">
        <v>89301301</v>
      </c>
      <c r="D355" s="628" t="s">
        <v>3533</v>
      </c>
      <c r="E355" s="629" t="s">
        <v>2274</v>
      </c>
      <c r="F355" s="566" t="s">
        <v>2263</v>
      </c>
      <c r="G355" s="566" t="s">
        <v>2417</v>
      </c>
      <c r="H355" s="566" t="s">
        <v>1360</v>
      </c>
      <c r="I355" s="566" t="s">
        <v>1845</v>
      </c>
      <c r="J355" s="566" t="s">
        <v>1411</v>
      </c>
      <c r="K355" s="566" t="s">
        <v>1415</v>
      </c>
      <c r="L355" s="567">
        <v>1166.47</v>
      </c>
      <c r="M355" s="567">
        <v>3499.41</v>
      </c>
      <c r="N355" s="566">
        <v>3</v>
      </c>
      <c r="O355" s="630">
        <v>1.5</v>
      </c>
      <c r="P355" s="567">
        <v>2332.94</v>
      </c>
      <c r="Q355" s="582">
        <v>0.66666666666666674</v>
      </c>
      <c r="R355" s="566">
        <v>2</v>
      </c>
      <c r="S355" s="582">
        <v>0.66666666666666663</v>
      </c>
      <c r="T355" s="630">
        <v>1</v>
      </c>
      <c r="U355" s="612">
        <v>0.66666666666666663</v>
      </c>
    </row>
    <row r="356" spans="1:21" ht="14.4" customHeight="1" x14ac:dyDescent="0.3">
      <c r="A356" s="565">
        <v>30</v>
      </c>
      <c r="B356" s="566" t="s">
        <v>438</v>
      </c>
      <c r="C356" s="566">
        <v>89301301</v>
      </c>
      <c r="D356" s="628" t="s">
        <v>3533</v>
      </c>
      <c r="E356" s="629" t="s">
        <v>2274</v>
      </c>
      <c r="F356" s="566" t="s">
        <v>2263</v>
      </c>
      <c r="G356" s="566" t="s">
        <v>2418</v>
      </c>
      <c r="H356" s="566" t="s">
        <v>1360</v>
      </c>
      <c r="I356" s="566" t="s">
        <v>1917</v>
      </c>
      <c r="J356" s="566" t="s">
        <v>1524</v>
      </c>
      <c r="K356" s="566" t="s">
        <v>1525</v>
      </c>
      <c r="L356" s="567">
        <v>55.38</v>
      </c>
      <c r="M356" s="567">
        <v>110.76</v>
      </c>
      <c r="N356" s="566">
        <v>2</v>
      </c>
      <c r="O356" s="630">
        <v>1</v>
      </c>
      <c r="P356" s="567"/>
      <c r="Q356" s="582">
        <v>0</v>
      </c>
      <c r="R356" s="566"/>
      <c r="S356" s="582">
        <v>0</v>
      </c>
      <c r="T356" s="630"/>
      <c r="U356" s="612">
        <v>0</v>
      </c>
    </row>
    <row r="357" spans="1:21" ht="14.4" customHeight="1" x14ac:dyDescent="0.3">
      <c r="A357" s="565">
        <v>30</v>
      </c>
      <c r="B357" s="566" t="s">
        <v>438</v>
      </c>
      <c r="C357" s="566">
        <v>89301301</v>
      </c>
      <c r="D357" s="628" t="s">
        <v>3533</v>
      </c>
      <c r="E357" s="629" t="s">
        <v>2274</v>
      </c>
      <c r="F357" s="566" t="s">
        <v>2263</v>
      </c>
      <c r="G357" s="566" t="s">
        <v>2419</v>
      </c>
      <c r="H357" s="566" t="s">
        <v>437</v>
      </c>
      <c r="I357" s="566" t="s">
        <v>2420</v>
      </c>
      <c r="J357" s="566" t="s">
        <v>1607</v>
      </c>
      <c r="K357" s="566" t="s">
        <v>1608</v>
      </c>
      <c r="L357" s="567">
        <v>153.52000000000001</v>
      </c>
      <c r="M357" s="567">
        <v>307.04000000000002</v>
      </c>
      <c r="N357" s="566">
        <v>2</v>
      </c>
      <c r="O357" s="630">
        <v>2</v>
      </c>
      <c r="P357" s="567"/>
      <c r="Q357" s="582">
        <v>0</v>
      </c>
      <c r="R357" s="566"/>
      <c r="S357" s="582">
        <v>0</v>
      </c>
      <c r="T357" s="630"/>
      <c r="U357" s="612">
        <v>0</v>
      </c>
    </row>
    <row r="358" spans="1:21" ht="14.4" customHeight="1" x14ac:dyDescent="0.3">
      <c r="A358" s="565">
        <v>30</v>
      </c>
      <c r="B358" s="566" t="s">
        <v>438</v>
      </c>
      <c r="C358" s="566">
        <v>89301301</v>
      </c>
      <c r="D358" s="628" t="s">
        <v>3533</v>
      </c>
      <c r="E358" s="629" t="s">
        <v>2274</v>
      </c>
      <c r="F358" s="566" t="s">
        <v>2263</v>
      </c>
      <c r="G358" s="566" t="s">
        <v>2421</v>
      </c>
      <c r="H358" s="566" t="s">
        <v>437</v>
      </c>
      <c r="I358" s="566" t="s">
        <v>2760</v>
      </c>
      <c r="J358" s="566" t="s">
        <v>2761</v>
      </c>
      <c r="K358" s="566" t="s">
        <v>834</v>
      </c>
      <c r="L358" s="567">
        <v>190.48</v>
      </c>
      <c r="M358" s="567">
        <v>190.48</v>
      </c>
      <c r="N358" s="566">
        <v>1</v>
      </c>
      <c r="O358" s="630">
        <v>0.5</v>
      </c>
      <c r="P358" s="567"/>
      <c r="Q358" s="582">
        <v>0</v>
      </c>
      <c r="R358" s="566"/>
      <c r="S358" s="582">
        <v>0</v>
      </c>
      <c r="T358" s="630"/>
      <c r="U358" s="612">
        <v>0</v>
      </c>
    </row>
    <row r="359" spans="1:21" ht="14.4" customHeight="1" x14ac:dyDescent="0.3">
      <c r="A359" s="565">
        <v>30</v>
      </c>
      <c r="B359" s="566" t="s">
        <v>438</v>
      </c>
      <c r="C359" s="566">
        <v>89301301</v>
      </c>
      <c r="D359" s="628" t="s">
        <v>3533</v>
      </c>
      <c r="E359" s="629" t="s">
        <v>2274</v>
      </c>
      <c r="F359" s="566" t="s">
        <v>2263</v>
      </c>
      <c r="G359" s="566" t="s">
        <v>2421</v>
      </c>
      <c r="H359" s="566" t="s">
        <v>437</v>
      </c>
      <c r="I359" s="566" t="s">
        <v>2762</v>
      </c>
      <c r="J359" s="566" t="s">
        <v>833</v>
      </c>
      <c r="K359" s="566" t="s">
        <v>2763</v>
      </c>
      <c r="L359" s="567">
        <v>95.24</v>
      </c>
      <c r="M359" s="567">
        <v>95.24</v>
      </c>
      <c r="N359" s="566">
        <v>1</v>
      </c>
      <c r="O359" s="630">
        <v>0.5</v>
      </c>
      <c r="P359" s="567">
        <v>95.24</v>
      </c>
      <c r="Q359" s="582">
        <v>1</v>
      </c>
      <c r="R359" s="566">
        <v>1</v>
      </c>
      <c r="S359" s="582">
        <v>1</v>
      </c>
      <c r="T359" s="630">
        <v>0.5</v>
      </c>
      <c r="U359" s="612">
        <v>1</v>
      </c>
    </row>
    <row r="360" spans="1:21" ht="14.4" customHeight="1" x14ac:dyDescent="0.3">
      <c r="A360" s="565">
        <v>30</v>
      </c>
      <c r="B360" s="566" t="s">
        <v>438</v>
      </c>
      <c r="C360" s="566">
        <v>89301301</v>
      </c>
      <c r="D360" s="628" t="s">
        <v>3533</v>
      </c>
      <c r="E360" s="629" t="s">
        <v>2274</v>
      </c>
      <c r="F360" s="566" t="s">
        <v>2263</v>
      </c>
      <c r="G360" s="566" t="s">
        <v>2421</v>
      </c>
      <c r="H360" s="566" t="s">
        <v>437</v>
      </c>
      <c r="I360" s="566" t="s">
        <v>1780</v>
      </c>
      <c r="J360" s="566" t="s">
        <v>833</v>
      </c>
      <c r="K360" s="566" t="s">
        <v>834</v>
      </c>
      <c r="L360" s="567">
        <v>190.48</v>
      </c>
      <c r="M360" s="567">
        <v>4000.08</v>
      </c>
      <c r="N360" s="566">
        <v>21</v>
      </c>
      <c r="O360" s="630">
        <v>10</v>
      </c>
      <c r="P360" s="567">
        <v>952.4</v>
      </c>
      <c r="Q360" s="582">
        <v>0.23809523809523808</v>
      </c>
      <c r="R360" s="566">
        <v>5</v>
      </c>
      <c r="S360" s="582">
        <v>0.23809523809523808</v>
      </c>
      <c r="T360" s="630">
        <v>2.5</v>
      </c>
      <c r="U360" s="612">
        <v>0.25</v>
      </c>
    </row>
    <row r="361" spans="1:21" ht="14.4" customHeight="1" x14ac:dyDescent="0.3">
      <c r="A361" s="565">
        <v>30</v>
      </c>
      <c r="B361" s="566" t="s">
        <v>438</v>
      </c>
      <c r="C361" s="566">
        <v>89301301</v>
      </c>
      <c r="D361" s="628" t="s">
        <v>3533</v>
      </c>
      <c r="E361" s="629" t="s">
        <v>2274</v>
      </c>
      <c r="F361" s="566" t="s">
        <v>2263</v>
      </c>
      <c r="G361" s="566" t="s">
        <v>2425</v>
      </c>
      <c r="H361" s="566" t="s">
        <v>437</v>
      </c>
      <c r="I361" s="566" t="s">
        <v>1786</v>
      </c>
      <c r="J361" s="566" t="s">
        <v>583</v>
      </c>
      <c r="K361" s="566" t="s">
        <v>584</v>
      </c>
      <c r="L361" s="567">
        <v>0</v>
      </c>
      <c r="M361" s="567">
        <v>0</v>
      </c>
      <c r="N361" s="566">
        <v>2</v>
      </c>
      <c r="O361" s="630">
        <v>1</v>
      </c>
      <c r="P361" s="567"/>
      <c r="Q361" s="582"/>
      <c r="R361" s="566"/>
      <c r="S361" s="582">
        <v>0</v>
      </c>
      <c r="T361" s="630"/>
      <c r="U361" s="612">
        <v>0</v>
      </c>
    </row>
    <row r="362" spans="1:21" ht="14.4" customHeight="1" x14ac:dyDescent="0.3">
      <c r="A362" s="565">
        <v>30</v>
      </c>
      <c r="B362" s="566" t="s">
        <v>438</v>
      </c>
      <c r="C362" s="566">
        <v>89301301</v>
      </c>
      <c r="D362" s="628" t="s">
        <v>3533</v>
      </c>
      <c r="E362" s="629" t="s">
        <v>2274</v>
      </c>
      <c r="F362" s="566" t="s">
        <v>2263</v>
      </c>
      <c r="G362" s="566" t="s">
        <v>2436</v>
      </c>
      <c r="H362" s="566" t="s">
        <v>1360</v>
      </c>
      <c r="I362" s="566" t="s">
        <v>1933</v>
      </c>
      <c r="J362" s="566" t="s">
        <v>1544</v>
      </c>
      <c r="K362" s="566" t="s">
        <v>530</v>
      </c>
      <c r="L362" s="567">
        <v>101.16</v>
      </c>
      <c r="M362" s="567">
        <v>606.95999999999992</v>
      </c>
      <c r="N362" s="566">
        <v>6</v>
      </c>
      <c r="O362" s="630">
        <v>3</v>
      </c>
      <c r="P362" s="567"/>
      <c r="Q362" s="582">
        <v>0</v>
      </c>
      <c r="R362" s="566"/>
      <c r="S362" s="582">
        <v>0</v>
      </c>
      <c r="T362" s="630"/>
      <c r="U362" s="612">
        <v>0</v>
      </c>
    </row>
    <row r="363" spans="1:21" ht="14.4" customHeight="1" x14ac:dyDescent="0.3">
      <c r="A363" s="565">
        <v>30</v>
      </c>
      <c r="B363" s="566" t="s">
        <v>438</v>
      </c>
      <c r="C363" s="566">
        <v>89301301</v>
      </c>
      <c r="D363" s="628" t="s">
        <v>3533</v>
      </c>
      <c r="E363" s="629" t="s">
        <v>2274</v>
      </c>
      <c r="F363" s="566" t="s">
        <v>2263</v>
      </c>
      <c r="G363" s="566" t="s">
        <v>2437</v>
      </c>
      <c r="H363" s="566" t="s">
        <v>1360</v>
      </c>
      <c r="I363" s="566" t="s">
        <v>2764</v>
      </c>
      <c r="J363" s="566" t="s">
        <v>1479</v>
      </c>
      <c r="K363" s="566" t="s">
        <v>2765</v>
      </c>
      <c r="L363" s="567">
        <v>425.53</v>
      </c>
      <c r="M363" s="567">
        <v>425.53</v>
      </c>
      <c r="N363" s="566">
        <v>1</v>
      </c>
      <c r="O363" s="630">
        <v>0.5</v>
      </c>
      <c r="P363" s="567">
        <v>425.53</v>
      </c>
      <c r="Q363" s="582">
        <v>1</v>
      </c>
      <c r="R363" s="566">
        <v>1</v>
      </c>
      <c r="S363" s="582">
        <v>1</v>
      </c>
      <c r="T363" s="630">
        <v>0.5</v>
      </c>
      <c r="U363" s="612">
        <v>1</v>
      </c>
    </row>
    <row r="364" spans="1:21" ht="14.4" customHeight="1" x14ac:dyDescent="0.3">
      <c r="A364" s="565">
        <v>30</v>
      </c>
      <c r="B364" s="566" t="s">
        <v>438</v>
      </c>
      <c r="C364" s="566">
        <v>89301301</v>
      </c>
      <c r="D364" s="628" t="s">
        <v>3533</v>
      </c>
      <c r="E364" s="629" t="s">
        <v>2274</v>
      </c>
      <c r="F364" s="566" t="s">
        <v>2263</v>
      </c>
      <c r="G364" s="566" t="s">
        <v>2438</v>
      </c>
      <c r="H364" s="566" t="s">
        <v>1360</v>
      </c>
      <c r="I364" s="566" t="s">
        <v>2766</v>
      </c>
      <c r="J364" s="566" t="s">
        <v>2767</v>
      </c>
      <c r="K364" s="566" t="s">
        <v>541</v>
      </c>
      <c r="L364" s="567">
        <v>76.27</v>
      </c>
      <c r="M364" s="567">
        <v>152.54</v>
      </c>
      <c r="N364" s="566">
        <v>2</v>
      </c>
      <c r="O364" s="630">
        <v>1</v>
      </c>
      <c r="P364" s="567">
        <v>76.27</v>
      </c>
      <c r="Q364" s="582">
        <v>0.5</v>
      </c>
      <c r="R364" s="566">
        <v>1</v>
      </c>
      <c r="S364" s="582">
        <v>0.5</v>
      </c>
      <c r="T364" s="630">
        <v>0.5</v>
      </c>
      <c r="U364" s="612">
        <v>0.5</v>
      </c>
    </row>
    <row r="365" spans="1:21" ht="14.4" customHeight="1" x14ac:dyDescent="0.3">
      <c r="A365" s="565">
        <v>30</v>
      </c>
      <c r="B365" s="566" t="s">
        <v>438</v>
      </c>
      <c r="C365" s="566">
        <v>89301301</v>
      </c>
      <c r="D365" s="628" t="s">
        <v>3533</v>
      </c>
      <c r="E365" s="629" t="s">
        <v>2274</v>
      </c>
      <c r="F365" s="566" t="s">
        <v>2263</v>
      </c>
      <c r="G365" s="566" t="s">
        <v>2438</v>
      </c>
      <c r="H365" s="566" t="s">
        <v>1360</v>
      </c>
      <c r="I365" s="566" t="s">
        <v>1951</v>
      </c>
      <c r="J365" s="566" t="s">
        <v>1504</v>
      </c>
      <c r="K365" s="566" t="s">
        <v>541</v>
      </c>
      <c r="L365" s="567">
        <v>101.68</v>
      </c>
      <c r="M365" s="567">
        <v>203.36</v>
      </c>
      <c r="N365" s="566">
        <v>2</v>
      </c>
      <c r="O365" s="630">
        <v>1</v>
      </c>
      <c r="P365" s="567"/>
      <c r="Q365" s="582">
        <v>0</v>
      </c>
      <c r="R365" s="566"/>
      <c r="S365" s="582">
        <v>0</v>
      </c>
      <c r="T365" s="630"/>
      <c r="U365" s="612">
        <v>0</v>
      </c>
    </row>
    <row r="366" spans="1:21" ht="14.4" customHeight="1" x14ac:dyDescent="0.3">
      <c r="A366" s="565">
        <v>30</v>
      </c>
      <c r="B366" s="566" t="s">
        <v>438</v>
      </c>
      <c r="C366" s="566">
        <v>89301301</v>
      </c>
      <c r="D366" s="628" t="s">
        <v>3533</v>
      </c>
      <c r="E366" s="629" t="s">
        <v>2274</v>
      </c>
      <c r="F366" s="566" t="s">
        <v>2263</v>
      </c>
      <c r="G366" s="566" t="s">
        <v>2633</v>
      </c>
      <c r="H366" s="566" t="s">
        <v>437</v>
      </c>
      <c r="I366" s="566" t="s">
        <v>2768</v>
      </c>
      <c r="J366" s="566" t="s">
        <v>2769</v>
      </c>
      <c r="K366" s="566" t="s">
        <v>2770</v>
      </c>
      <c r="L366" s="567">
        <v>0</v>
      </c>
      <c r="M366" s="567">
        <v>0</v>
      </c>
      <c r="N366" s="566">
        <v>1</v>
      </c>
      <c r="O366" s="630">
        <v>0.5</v>
      </c>
      <c r="P366" s="567">
        <v>0</v>
      </c>
      <c r="Q366" s="582"/>
      <c r="R366" s="566">
        <v>1</v>
      </c>
      <c r="S366" s="582">
        <v>1</v>
      </c>
      <c r="T366" s="630">
        <v>0.5</v>
      </c>
      <c r="U366" s="612">
        <v>1</v>
      </c>
    </row>
    <row r="367" spans="1:21" ht="14.4" customHeight="1" x14ac:dyDescent="0.3">
      <c r="A367" s="565">
        <v>30</v>
      </c>
      <c r="B367" s="566" t="s">
        <v>438</v>
      </c>
      <c r="C367" s="566">
        <v>89301301</v>
      </c>
      <c r="D367" s="628" t="s">
        <v>3533</v>
      </c>
      <c r="E367" s="629" t="s">
        <v>2274</v>
      </c>
      <c r="F367" s="566" t="s">
        <v>2263</v>
      </c>
      <c r="G367" s="566" t="s">
        <v>2771</v>
      </c>
      <c r="H367" s="566" t="s">
        <v>437</v>
      </c>
      <c r="I367" s="566" t="s">
        <v>2772</v>
      </c>
      <c r="J367" s="566" t="s">
        <v>957</v>
      </c>
      <c r="K367" s="566" t="s">
        <v>1122</v>
      </c>
      <c r="L367" s="567">
        <v>0</v>
      </c>
      <c r="M367" s="567">
        <v>0</v>
      </c>
      <c r="N367" s="566">
        <v>1</v>
      </c>
      <c r="O367" s="630">
        <v>0.5</v>
      </c>
      <c r="P367" s="567"/>
      <c r="Q367" s="582"/>
      <c r="R367" s="566"/>
      <c r="S367" s="582">
        <v>0</v>
      </c>
      <c r="T367" s="630"/>
      <c r="U367" s="612">
        <v>0</v>
      </c>
    </row>
    <row r="368" spans="1:21" ht="14.4" customHeight="1" x14ac:dyDescent="0.3">
      <c r="A368" s="565">
        <v>30</v>
      </c>
      <c r="B368" s="566" t="s">
        <v>438</v>
      </c>
      <c r="C368" s="566">
        <v>89301301</v>
      </c>
      <c r="D368" s="628" t="s">
        <v>3533</v>
      </c>
      <c r="E368" s="629" t="s">
        <v>2274</v>
      </c>
      <c r="F368" s="566" t="s">
        <v>2263</v>
      </c>
      <c r="G368" s="566" t="s">
        <v>2773</v>
      </c>
      <c r="H368" s="566" t="s">
        <v>1360</v>
      </c>
      <c r="I368" s="566" t="s">
        <v>1796</v>
      </c>
      <c r="J368" s="566" t="s">
        <v>1467</v>
      </c>
      <c r="K368" s="566" t="s">
        <v>1468</v>
      </c>
      <c r="L368" s="567">
        <v>56.01</v>
      </c>
      <c r="M368" s="567">
        <v>112.02</v>
      </c>
      <c r="N368" s="566">
        <v>2</v>
      </c>
      <c r="O368" s="630">
        <v>1</v>
      </c>
      <c r="P368" s="567"/>
      <c r="Q368" s="582">
        <v>0</v>
      </c>
      <c r="R368" s="566"/>
      <c r="S368" s="582">
        <v>0</v>
      </c>
      <c r="T368" s="630"/>
      <c r="U368" s="612">
        <v>0</v>
      </c>
    </row>
    <row r="369" spans="1:21" ht="14.4" customHeight="1" x14ac:dyDescent="0.3">
      <c r="A369" s="565">
        <v>30</v>
      </c>
      <c r="B369" s="566" t="s">
        <v>438</v>
      </c>
      <c r="C369" s="566">
        <v>89301301</v>
      </c>
      <c r="D369" s="628" t="s">
        <v>3533</v>
      </c>
      <c r="E369" s="629" t="s">
        <v>2274</v>
      </c>
      <c r="F369" s="566" t="s">
        <v>2263</v>
      </c>
      <c r="G369" s="566" t="s">
        <v>2641</v>
      </c>
      <c r="H369" s="566" t="s">
        <v>1360</v>
      </c>
      <c r="I369" s="566" t="s">
        <v>1856</v>
      </c>
      <c r="J369" s="566" t="s">
        <v>1445</v>
      </c>
      <c r="K369" s="566" t="s">
        <v>1857</v>
      </c>
      <c r="L369" s="567">
        <v>140.25</v>
      </c>
      <c r="M369" s="567">
        <v>420.75</v>
      </c>
      <c r="N369" s="566">
        <v>3</v>
      </c>
      <c r="O369" s="630">
        <v>0.5</v>
      </c>
      <c r="P369" s="567"/>
      <c r="Q369" s="582">
        <v>0</v>
      </c>
      <c r="R369" s="566"/>
      <c r="S369" s="582">
        <v>0</v>
      </c>
      <c r="T369" s="630"/>
      <c r="U369" s="612">
        <v>0</v>
      </c>
    </row>
    <row r="370" spans="1:21" ht="14.4" customHeight="1" x14ac:dyDescent="0.3">
      <c r="A370" s="565">
        <v>30</v>
      </c>
      <c r="B370" s="566" t="s">
        <v>438</v>
      </c>
      <c r="C370" s="566">
        <v>89301301</v>
      </c>
      <c r="D370" s="628" t="s">
        <v>3533</v>
      </c>
      <c r="E370" s="629" t="s">
        <v>2274</v>
      </c>
      <c r="F370" s="566" t="s">
        <v>2263</v>
      </c>
      <c r="G370" s="566" t="s">
        <v>2442</v>
      </c>
      <c r="H370" s="566" t="s">
        <v>1360</v>
      </c>
      <c r="I370" s="566" t="s">
        <v>1941</v>
      </c>
      <c r="J370" s="566" t="s">
        <v>1363</v>
      </c>
      <c r="K370" s="566" t="s">
        <v>1364</v>
      </c>
      <c r="L370" s="567">
        <v>37.96</v>
      </c>
      <c r="M370" s="567">
        <v>37.96</v>
      </c>
      <c r="N370" s="566">
        <v>1</v>
      </c>
      <c r="O370" s="630">
        <v>0.5</v>
      </c>
      <c r="P370" s="567">
        <v>37.96</v>
      </c>
      <c r="Q370" s="582">
        <v>1</v>
      </c>
      <c r="R370" s="566">
        <v>1</v>
      </c>
      <c r="S370" s="582">
        <v>1</v>
      </c>
      <c r="T370" s="630">
        <v>0.5</v>
      </c>
      <c r="U370" s="612">
        <v>1</v>
      </c>
    </row>
    <row r="371" spans="1:21" ht="14.4" customHeight="1" x14ac:dyDescent="0.3">
      <c r="A371" s="565">
        <v>30</v>
      </c>
      <c r="B371" s="566" t="s">
        <v>438</v>
      </c>
      <c r="C371" s="566">
        <v>89301301</v>
      </c>
      <c r="D371" s="628" t="s">
        <v>3533</v>
      </c>
      <c r="E371" s="629" t="s">
        <v>2274</v>
      </c>
      <c r="F371" s="566" t="s">
        <v>2263</v>
      </c>
      <c r="G371" s="566" t="s">
        <v>2442</v>
      </c>
      <c r="H371" s="566" t="s">
        <v>1360</v>
      </c>
      <c r="I371" s="566" t="s">
        <v>2644</v>
      </c>
      <c r="J371" s="566" t="s">
        <v>1365</v>
      </c>
      <c r="K371" s="566" t="s">
        <v>2645</v>
      </c>
      <c r="L371" s="567">
        <v>75.86</v>
      </c>
      <c r="M371" s="567">
        <v>151.72</v>
      </c>
      <c r="N371" s="566">
        <v>2</v>
      </c>
      <c r="O371" s="630">
        <v>1</v>
      </c>
      <c r="P371" s="567">
        <v>75.86</v>
      </c>
      <c r="Q371" s="582">
        <v>0.5</v>
      </c>
      <c r="R371" s="566">
        <v>1</v>
      </c>
      <c r="S371" s="582">
        <v>0.5</v>
      </c>
      <c r="T371" s="630">
        <v>0.5</v>
      </c>
      <c r="U371" s="612">
        <v>0.5</v>
      </c>
    </row>
    <row r="372" spans="1:21" ht="14.4" customHeight="1" x14ac:dyDescent="0.3">
      <c r="A372" s="565">
        <v>30</v>
      </c>
      <c r="B372" s="566" t="s">
        <v>438</v>
      </c>
      <c r="C372" s="566">
        <v>89301301</v>
      </c>
      <c r="D372" s="628" t="s">
        <v>3533</v>
      </c>
      <c r="E372" s="629" t="s">
        <v>2274</v>
      </c>
      <c r="F372" s="566" t="s">
        <v>2263</v>
      </c>
      <c r="G372" s="566" t="s">
        <v>2442</v>
      </c>
      <c r="H372" s="566" t="s">
        <v>1360</v>
      </c>
      <c r="I372" s="566" t="s">
        <v>1943</v>
      </c>
      <c r="J372" s="566" t="s">
        <v>1944</v>
      </c>
      <c r="K372" s="566" t="s">
        <v>503</v>
      </c>
      <c r="L372" s="567">
        <v>101.16</v>
      </c>
      <c r="M372" s="567">
        <v>303.48</v>
      </c>
      <c r="N372" s="566">
        <v>3</v>
      </c>
      <c r="O372" s="630">
        <v>1.5</v>
      </c>
      <c r="P372" s="567"/>
      <c r="Q372" s="582">
        <v>0</v>
      </c>
      <c r="R372" s="566"/>
      <c r="S372" s="582">
        <v>0</v>
      </c>
      <c r="T372" s="630"/>
      <c r="U372" s="612">
        <v>0</v>
      </c>
    </row>
    <row r="373" spans="1:21" ht="14.4" customHeight="1" x14ac:dyDescent="0.3">
      <c r="A373" s="565">
        <v>30</v>
      </c>
      <c r="B373" s="566" t="s">
        <v>438</v>
      </c>
      <c r="C373" s="566">
        <v>89301301</v>
      </c>
      <c r="D373" s="628" t="s">
        <v>3533</v>
      </c>
      <c r="E373" s="629" t="s">
        <v>2274</v>
      </c>
      <c r="F373" s="566" t="s">
        <v>2263</v>
      </c>
      <c r="G373" s="566" t="s">
        <v>2774</v>
      </c>
      <c r="H373" s="566" t="s">
        <v>437</v>
      </c>
      <c r="I373" s="566" t="s">
        <v>2775</v>
      </c>
      <c r="J373" s="566" t="s">
        <v>954</v>
      </c>
      <c r="K373" s="566" t="s">
        <v>955</v>
      </c>
      <c r="L373" s="567">
        <v>156.54</v>
      </c>
      <c r="M373" s="567">
        <v>156.54</v>
      </c>
      <c r="N373" s="566">
        <v>1</v>
      </c>
      <c r="O373" s="630">
        <v>0.5</v>
      </c>
      <c r="P373" s="567"/>
      <c r="Q373" s="582">
        <v>0</v>
      </c>
      <c r="R373" s="566"/>
      <c r="S373" s="582">
        <v>0</v>
      </c>
      <c r="T373" s="630"/>
      <c r="U373" s="612">
        <v>0</v>
      </c>
    </row>
    <row r="374" spans="1:21" ht="14.4" customHeight="1" x14ac:dyDescent="0.3">
      <c r="A374" s="565">
        <v>30</v>
      </c>
      <c r="B374" s="566" t="s">
        <v>438</v>
      </c>
      <c r="C374" s="566">
        <v>89301301</v>
      </c>
      <c r="D374" s="628" t="s">
        <v>3533</v>
      </c>
      <c r="E374" s="629" t="s">
        <v>2274</v>
      </c>
      <c r="F374" s="566" t="s">
        <v>2263</v>
      </c>
      <c r="G374" s="566" t="s">
        <v>2448</v>
      </c>
      <c r="H374" s="566" t="s">
        <v>437</v>
      </c>
      <c r="I374" s="566" t="s">
        <v>2449</v>
      </c>
      <c r="J374" s="566" t="s">
        <v>1093</v>
      </c>
      <c r="K374" s="566" t="s">
        <v>2193</v>
      </c>
      <c r="L374" s="567">
        <v>130.44</v>
      </c>
      <c r="M374" s="567">
        <v>130.44</v>
      </c>
      <c r="N374" s="566">
        <v>1</v>
      </c>
      <c r="O374" s="630">
        <v>0.5</v>
      </c>
      <c r="P374" s="567">
        <v>130.44</v>
      </c>
      <c r="Q374" s="582">
        <v>1</v>
      </c>
      <c r="R374" s="566">
        <v>1</v>
      </c>
      <c r="S374" s="582">
        <v>1</v>
      </c>
      <c r="T374" s="630">
        <v>0.5</v>
      </c>
      <c r="U374" s="612">
        <v>1</v>
      </c>
    </row>
    <row r="375" spans="1:21" ht="14.4" customHeight="1" x14ac:dyDescent="0.3">
      <c r="A375" s="565">
        <v>30</v>
      </c>
      <c r="B375" s="566" t="s">
        <v>438</v>
      </c>
      <c r="C375" s="566">
        <v>89301301</v>
      </c>
      <c r="D375" s="628" t="s">
        <v>3533</v>
      </c>
      <c r="E375" s="629" t="s">
        <v>2274</v>
      </c>
      <c r="F375" s="566" t="s">
        <v>2263</v>
      </c>
      <c r="G375" s="566" t="s">
        <v>2776</v>
      </c>
      <c r="H375" s="566" t="s">
        <v>437</v>
      </c>
      <c r="I375" s="566" t="s">
        <v>2777</v>
      </c>
      <c r="J375" s="566" t="s">
        <v>2778</v>
      </c>
      <c r="K375" s="566" t="s">
        <v>2779</v>
      </c>
      <c r="L375" s="567">
        <v>88.23</v>
      </c>
      <c r="M375" s="567">
        <v>88.23</v>
      </c>
      <c r="N375" s="566">
        <v>1</v>
      </c>
      <c r="O375" s="630">
        <v>0.5</v>
      </c>
      <c r="P375" s="567">
        <v>88.23</v>
      </c>
      <c r="Q375" s="582">
        <v>1</v>
      </c>
      <c r="R375" s="566">
        <v>1</v>
      </c>
      <c r="S375" s="582">
        <v>1</v>
      </c>
      <c r="T375" s="630">
        <v>0.5</v>
      </c>
      <c r="U375" s="612">
        <v>1</v>
      </c>
    </row>
    <row r="376" spans="1:21" ht="14.4" customHeight="1" x14ac:dyDescent="0.3">
      <c r="A376" s="565">
        <v>30</v>
      </c>
      <c r="B376" s="566" t="s">
        <v>438</v>
      </c>
      <c r="C376" s="566">
        <v>89301301</v>
      </c>
      <c r="D376" s="628" t="s">
        <v>3533</v>
      </c>
      <c r="E376" s="629" t="s">
        <v>2274</v>
      </c>
      <c r="F376" s="566" t="s">
        <v>2263</v>
      </c>
      <c r="G376" s="566" t="s">
        <v>2450</v>
      </c>
      <c r="H376" s="566" t="s">
        <v>437</v>
      </c>
      <c r="I376" s="566" t="s">
        <v>2780</v>
      </c>
      <c r="J376" s="566" t="s">
        <v>2781</v>
      </c>
      <c r="K376" s="566" t="s">
        <v>2782</v>
      </c>
      <c r="L376" s="567">
        <v>1429.03</v>
      </c>
      <c r="M376" s="567">
        <v>1429.03</v>
      </c>
      <c r="N376" s="566">
        <v>1</v>
      </c>
      <c r="O376" s="630">
        <v>0.5</v>
      </c>
      <c r="P376" s="567">
        <v>1429.03</v>
      </c>
      <c r="Q376" s="582">
        <v>1</v>
      </c>
      <c r="R376" s="566">
        <v>1</v>
      </c>
      <c r="S376" s="582">
        <v>1</v>
      </c>
      <c r="T376" s="630">
        <v>0.5</v>
      </c>
      <c r="U376" s="612">
        <v>1</v>
      </c>
    </row>
    <row r="377" spans="1:21" ht="14.4" customHeight="1" x14ac:dyDescent="0.3">
      <c r="A377" s="565">
        <v>30</v>
      </c>
      <c r="B377" s="566" t="s">
        <v>438</v>
      </c>
      <c r="C377" s="566">
        <v>89301301</v>
      </c>
      <c r="D377" s="628" t="s">
        <v>3533</v>
      </c>
      <c r="E377" s="629" t="s">
        <v>2274</v>
      </c>
      <c r="F377" s="566" t="s">
        <v>2263</v>
      </c>
      <c r="G377" s="566" t="s">
        <v>2650</v>
      </c>
      <c r="H377" s="566" t="s">
        <v>437</v>
      </c>
      <c r="I377" s="566" t="s">
        <v>2783</v>
      </c>
      <c r="J377" s="566" t="s">
        <v>845</v>
      </c>
      <c r="K377" s="566" t="s">
        <v>846</v>
      </c>
      <c r="L377" s="567">
        <v>622.58000000000004</v>
      </c>
      <c r="M377" s="567">
        <v>622.58000000000004</v>
      </c>
      <c r="N377" s="566">
        <v>1</v>
      </c>
      <c r="O377" s="630">
        <v>0.5</v>
      </c>
      <c r="P377" s="567">
        <v>622.58000000000004</v>
      </c>
      <c r="Q377" s="582">
        <v>1</v>
      </c>
      <c r="R377" s="566">
        <v>1</v>
      </c>
      <c r="S377" s="582">
        <v>1</v>
      </c>
      <c r="T377" s="630">
        <v>0.5</v>
      </c>
      <c r="U377" s="612">
        <v>1</v>
      </c>
    </row>
    <row r="378" spans="1:21" ht="14.4" customHeight="1" x14ac:dyDescent="0.3">
      <c r="A378" s="565">
        <v>30</v>
      </c>
      <c r="B378" s="566" t="s">
        <v>438</v>
      </c>
      <c r="C378" s="566">
        <v>89301301</v>
      </c>
      <c r="D378" s="628" t="s">
        <v>3533</v>
      </c>
      <c r="E378" s="629" t="s">
        <v>2274</v>
      </c>
      <c r="F378" s="566" t="s">
        <v>2263</v>
      </c>
      <c r="G378" s="566" t="s">
        <v>2455</v>
      </c>
      <c r="H378" s="566" t="s">
        <v>1360</v>
      </c>
      <c r="I378" s="566" t="s">
        <v>1997</v>
      </c>
      <c r="J378" s="566" t="s">
        <v>1516</v>
      </c>
      <c r="K378" s="566" t="s">
        <v>498</v>
      </c>
      <c r="L378" s="567">
        <v>349.77</v>
      </c>
      <c r="M378" s="567">
        <v>349.77</v>
      </c>
      <c r="N378" s="566">
        <v>1</v>
      </c>
      <c r="O378" s="630">
        <v>0.5</v>
      </c>
      <c r="P378" s="567"/>
      <c r="Q378" s="582">
        <v>0</v>
      </c>
      <c r="R378" s="566"/>
      <c r="S378" s="582">
        <v>0</v>
      </c>
      <c r="T378" s="630"/>
      <c r="U378" s="612">
        <v>0</v>
      </c>
    </row>
    <row r="379" spans="1:21" ht="14.4" customHeight="1" x14ac:dyDescent="0.3">
      <c r="A379" s="565">
        <v>30</v>
      </c>
      <c r="B379" s="566" t="s">
        <v>438</v>
      </c>
      <c r="C379" s="566">
        <v>89301301</v>
      </c>
      <c r="D379" s="628" t="s">
        <v>3533</v>
      </c>
      <c r="E379" s="629" t="s">
        <v>2274</v>
      </c>
      <c r="F379" s="566" t="s">
        <v>2263</v>
      </c>
      <c r="G379" s="566" t="s">
        <v>2459</v>
      </c>
      <c r="H379" s="566" t="s">
        <v>437</v>
      </c>
      <c r="I379" s="566" t="s">
        <v>2784</v>
      </c>
      <c r="J379" s="566" t="s">
        <v>2785</v>
      </c>
      <c r="K379" s="566" t="s">
        <v>2786</v>
      </c>
      <c r="L379" s="567">
        <v>44.96</v>
      </c>
      <c r="M379" s="567">
        <v>44.96</v>
      </c>
      <c r="N379" s="566">
        <v>1</v>
      </c>
      <c r="O379" s="630">
        <v>0.5</v>
      </c>
      <c r="P379" s="567"/>
      <c r="Q379" s="582">
        <v>0</v>
      </c>
      <c r="R379" s="566"/>
      <c r="S379" s="582">
        <v>0</v>
      </c>
      <c r="T379" s="630"/>
      <c r="U379" s="612">
        <v>0</v>
      </c>
    </row>
    <row r="380" spans="1:21" ht="14.4" customHeight="1" x14ac:dyDescent="0.3">
      <c r="A380" s="565">
        <v>30</v>
      </c>
      <c r="B380" s="566" t="s">
        <v>438</v>
      </c>
      <c r="C380" s="566">
        <v>89301301</v>
      </c>
      <c r="D380" s="628" t="s">
        <v>3533</v>
      </c>
      <c r="E380" s="629" t="s">
        <v>2274</v>
      </c>
      <c r="F380" s="566" t="s">
        <v>2263</v>
      </c>
      <c r="G380" s="566" t="s">
        <v>2459</v>
      </c>
      <c r="H380" s="566" t="s">
        <v>437</v>
      </c>
      <c r="I380" s="566" t="s">
        <v>2460</v>
      </c>
      <c r="J380" s="566" t="s">
        <v>1191</v>
      </c>
      <c r="K380" s="566" t="s">
        <v>2461</v>
      </c>
      <c r="L380" s="567">
        <v>112.13</v>
      </c>
      <c r="M380" s="567">
        <v>112.13</v>
      </c>
      <c r="N380" s="566">
        <v>1</v>
      </c>
      <c r="O380" s="630">
        <v>0.5</v>
      </c>
      <c r="P380" s="567"/>
      <c r="Q380" s="582">
        <v>0</v>
      </c>
      <c r="R380" s="566"/>
      <c r="S380" s="582">
        <v>0</v>
      </c>
      <c r="T380" s="630"/>
      <c r="U380" s="612">
        <v>0</v>
      </c>
    </row>
    <row r="381" spans="1:21" ht="14.4" customHeight="1" x14ac:dyDescent="0.3">
      <c r="A381" s="565">
        <v>30</v>
      </c>
      <c r="B381" s="566" t="s">
        <v>438</v>
      </c>
      <c r="C381" s="566">
        <v>89301301</v>
      </c>
      <c r="D381" s="628" t="s">
        <v>3533</v>
      </c>
      <c r="E381" s="629" t="s">
        <v>2274</v>
      </c>
      <c r="F381" s="566" t="s">
        <v>2263</v>
      </c>
      <c r="G381" s="566" t="s">
        <v>2787</v>
      </c>
      <c r="H381" s="566" t="s">
        <v>1360</v>
      </c>
      <c r="I381" s="566" t="s">
        <v>2209</v>
      </c>
      <c r="J381" s="566" t="s">
        <v>1519</v>
      </c>
      <c r="K381" s="566" t="s">
        <v>1520</v>
      </c>
      <c r="L381" s="567">
        <v>678.26</v>
      </c>
      <c r="M381" s="567">
        <v>1356.52</v>
      </c>
      <c r="N381" s="566">
        <v>2</v>
      </c>
      <c r="O381" s="630">
        <v>1.5</v>
      </c>
      <c r="P381" s="567">
        <v>678.26</v>
      </c>
      <c r="Q381" s="582">
        <v>0.5</v>
      </c>
      <c r="R381" s="566">
        <v>1</v>
      </c>
      <c r="S381" s="582">
        <v>0.5</v>
      </c>
      <c r="T381" s="630">
        <v>0.5</v>
      </c>
      <c r="U381" s="612">
        <v>0.33333333333333331</v>
      </c>
    </row>
    <row r="382" spans="1:21" ht="14.4" customHeight="1" x14ac:dyDescent="0.3">
      <c r="A382" s="565">
        <v>30</v>
      </c>
      <c r="B382" s="566" t="s">
        <v>438</v>
      </c>
      <c r="C382" s="566">
        <v>89301301</v>
      </c>
      <c r="D382" s="628" t="s">
        <v>3533</v>
      </c>
      <c r="E382" s="629" t="s">
        <v>2274</v>
      </c>
      <c r="F382" s="566" t="s">
        <v>2263</v>
      </c>
      <c r="G382" s="566" t="s">
        <v>2788</v>
      </c>
      <c r="H382" s="566" t="s">
        <v>437</v>
      </c>
      <c r="I382" s="566" t="s">
        <v>2789</v>
      </c>
      <c r="J382" s="566" t="s">
        <v>1287</v>
      </c>
      <c r="K382" s="566" t="s">
        <v>1288</v>
      </c>
      <c r="L382" s="567">
        <v>50.27</v>
      </c>
      <c r="M382" s="567">
        <v>50.27</v>
      </c>
      <c r="N382" s="566">
        <v>1</v>
      </c>
      <c r="O382" s="630">
        <v>0.5</v>
      </c>
      <c r="P382" s="567"/>
      <c r="Q382" s="582">
        <v>0</v>
      </c>
      <c r="R382" s="566"/>
      <c r="S382" s="582">
        <v>0</v>
      </c>
      <c r="T382" s="630"/>
      <c r="U382" s="612">
        <v>0</v>
      </c>
    </row>
    <row r="383" spans="1:21" ht="14.4" customHeight="1" x14ac:dyDescent="0.3">
      <c r="A383" s="565">
        <v>30</v>
      </c>
      <c r="B383" s="566" t="s">
        <v>438</v>
      </c>
      <c r="C383" s="566">
        <v>89301301</v>
      </c>
      <c r="D383" s="628" t="s">
        <v>3533</v>
      </c>
      <c r="E383" s="629" t="s">
        <v>2274</v>
      </c>
      <c r="F383" s="566" t="s">
        <v>2263</v>
      </c>
      <c r="G383" s="566" t="s">
        <v>2465</v>
      </c>
      <c r="H383" s="566" t="s">
        <v>1360</v>
      </c>
      <c r="I383" s="566" t="s">
        <v>2790</v>
      </c>
      <c r="J383" s="566" t="s">
        <v>2791</v>
      </c>
      <c r="K383" s="566" t="s">
        <v>1992</v>
      </c>
      <c r="L383" s="567">
        <v>238.81</v>
      </c>
      <c r="M383" s="567">
        <v>238.81</v>
      </c>
      <c r="N383" s="566">
        <v>1</v>
      </c>
      <c r="O383" s="630">
        <v>0.5</v>
      </c>
      <c r="P383" s="567"/>
      <c r="Q383" s="582">
        <v>0</v>
      </c>
      <c r="R383" s="566"/>
      <c r="S383" s="582">
        <v>0</v>
      </c>
      <c r="T383" s="630"/>
      <c r="U383" s="612">
        <v>0</v>
      </c>
    </row>
    <row r="384" spans="1:21" ht="14.4" customHeight="1" x14ac:dyDescent="0.3">
      <c r="A384" s="565">
        <v>30</v>
      </c>
      <c r="B384" s="566" t="s">
        <v>438</v>
      </c>
      <c r="C384" s="566">
        <v>89301301</v>
      </c>
      <c r="D384" s="628" t="s">
        <v>3533</v>
      </c>
      <c r="E384" s="629" t="s">
        <v>2274</v>
      </c>
      <c r="F384" s="566" t="s">
        <v>2263</v>
      </c>
      <c r="G384" s="566" t="s">
        <v>2656</v>
      </c>
      <c r="H384" s="566" t="s">
        <v>437</v>
      </c>
      <c r="I384" s="566" t="s">
        <v>2657</v>
      </c>
      <c r="J384" s="566" t="s">
        <v>2658</v>
      </c>
      <c r="K384" s="566" t="s">
        <v>2659</v>
      </c>
      <c r="L384" s="567">
        <v>0</v>
      </c>
      <c r="M384" s="567">
        <v>0</v>
      </c>
      <c r="N384" s="566">
        <v>6</v>
      </c>
      <c r="O384" s="630">
        <v>4</v>
      </c>
      <c r="P384" s="567">
        <v>0</v>
      </c>
      <c r="Q384" s="582"/>
      <c r="R384" s="566">
        <v>1</v>
      </c>
      <c r="S384" s="582">
        <v>0.16666666666666666</v>
      </c>
      <c r="T384" s="630">
        <v>0.5</v>
      </c>
      <c r="U384" s="612">
        <v>0.125</v>
      </c>
    </row>
    <row r="385" spans="1:21" ht="14.4" customHeight="1" x14ac:dyDescent="0.3">
      <c r="A385" s="565">
        <v>30</v>
      </c>
      <c r="B385" s="566" t="s">
        <v>438</v>
      </c>
      <c r="C385" s="566">
        <v>89301301</v>
      </c>
      <c r="D385" s="628" t="s">
        <v>3533</v>
      </c>
      <c r="E385" s="629" t="s">
        <v>2274</v>
      </c>
      <c r="F385" s="566" t="s">
        <v>2263</v>
      </c>
      <c r="G385" s="566" t="s">
        <v>2468</v>
      </c>
      <c r="H385" s="566" t="s">
        <v>437</v>
      </c>
      <c r="I385" s="566" t="s">
        <v>2471</v>
      </c>
      <c r="J385" s="566" t="s">
        <v>702</v>
      </c>
      <c r="K385" s="566" t="s">
        <v>2472</v>
      </c>
      <c r="L385" s="567">
        <v>43.99</v>
      </c>
      <c r="M385" s="567">
        <v>483.89000000000004</v>
      </c>
      <c r="N385" s="566">
        <v>11</v>
      </c>
      <c r="O385" s="630">
        <v>6</v>
      </c>
      <c r="P385" s="567">
        <v>43.99</v>
      </c>
      <c r="Q385" s="582">
        <v>9.0909090909090912E-2</v>
      </c>
      <c r="R385" s="566">
        <v>1</v>
      </c>
      <c r="S385" s="582">
        <v>9.0909090909090912E-2</v>
      </c>
      <c r="T385" s="630">
        <v>0.5</v>
      </c>
      <c r="U385" s="612">
        <v>8.3333333333333329E-2</v>
      </c>
    </row>
    <row r="386" spans="1:21" ht="14.4" customHeight="1" x14ac:dyDescent="0.3">
      <c r="A386" s="565">
        <v>30</v>
      </c>
      <c r="B386" s="566" t="s">
        <v>438</v>
      </c>
      <c r="C386" s="566">
        <v>89301301</v>
      </c>
      <c r="D386" s="628" t="s">
        <v>3533</v>
      </c>
      <c r="E386" s="629" t="s">
        <v>2274</v>
      </c>
      <c r="F386" s="566" t="s">
        <v>2263</v>
      </c>
      <c r="G386" s="566" t="s">
        <v>2792</v>
      </c>
      <c r="H386" s="566" t="s">
        <v>437</v>
      </c>
      <c r="I386" s="566" t="s">
        <v>2793</v>
      </c>
      <c r="J386" s="566" t="s">
        <v>1583</v>
      </c>
      <c r="K386" s="566" t="s">
        <v>2794</v>
      </c>
      <c r="L386" s="567">
        <v>210.11</v>
      </c>
      <c r="M386" s="567">
        <v>420.22</v>
      </c>
      <c r="N386" s="566">
        <v>2</v>
      </c>
      <c r="O386" s="630">
        <v>1.5</v>
      </c>
      <c r="P386" s="567">
        <v>210.11</v>
      </c>
      <c r="Q386" s="582">
        <v>0.5</v>
      </c>
      <c r="R386" s="566">
        <v>1</v>
      </c>
      <c r="S386" s="582">
        <v>0.5</v>
      </c>
      <c r="T386" s="630">
        <v>0.5</v>
      </c>
      <c r="U386" s="612">
        <v>0.33333333333333331</v>
      </c>
    </row>
    <row r="387" spans="1:21" ht="14.4" customHeight="1" x14ac:dyDescent="0.3">
      <c r="A387" s="565">
        <v>30</v>
      </c>
      <c r="B387" s="566" t="s">
        <v>438</v>
      </c>
      <c r="C387" s="566">
        <v>89301301</v>
      </c>
      <c r="D387" s="628" t="s">
        <v>3533</v>
      </c>
      <c r="E387" s="629" t="s">
        <v>2274</v>
      </c>
      <c r="F387" s="566" t="s">
        <v>2263</v>
      </c>
      <c r="G387" s="566" t="s">
        <v>2473</v>
      </c>
      <c r="H387" s="566" t="s">
        <v>437</v>
      </c>
      <c r="I387" s="566" t="s">
        <v>2795</v>
      </c>
      <c r="J387" s="566" t="s">
        <v>1307</v>
      </c>
      <c r="K387" s="566" t="s">
        <v>850</v>
      </c>
      <c r="L387" s="567">
        <v>258.10000000000002</v>
      </c>
      <c r="M387" s="567">
        <v>258.10000000000002</v>
      </c>
      <c r="N387" s="566">
        <v>1</v>
      </c>
      <c r="O387" s="630">
        <v>0.5</v>
      </c>
      <c r="P387" s="567"/>
      <c r="Q387" s="582">
        <v>0</v>
      </c>
      <c r="R387" s="566"/>
      <c r="S387" s="582">
        <v>0</v>
      </c>
      <c r="T387" s="630"/>
      <c r="U387" s="612">
        <v>0</v>
      </c>
    </row>
    <row r="388" spans="1:21" ht="14.4" customHeight="1" x14ac:dyDescent="0.3">
      <c r="A388" s="565">
        <v>30</v>
      </c>
      <c r="B388" s="566" t="s">
        <v>438</v>
      </c>
      <c r="C388" s="566">
        <v>89301301</v>
      </c>
      <c r="D388" s="628" t="s">
        <v>3533</v>
      </c>
      <c r="E388" s="629" t="s">
        <v>2274</v>
      </c>
      <c r="F388" s="566" t="s">
        <v>2263</v>
      </c>
      <c r="G388" s="566" t="s">
        <v>2796</v>
      </c>
      <c r="H388" s="566" t="s">
        <v>437</v>
      </c>
      <c r="I388" s="566" t="s">
        <v>2797</v>
      </c>
      <c r="J388" s="566" t="s">
        <v>2798</v>
      </c>
      <c r="K388" s="566" t="s">
        <v>541</v>
      </c>
      <c r="L388" s="567">
        <v>0</v>
      </c>
      <c r="M388" s="567">
        <v>0</v>
      </c>
      <c r="N388" s="566">
        <v>1</v>
      </c>
      <c r="O388" s="630">
        <v>0.5</v>
      </c>
      <c r="P388" s="567">
        <v>0</v>
      </c>
      <c r="Q388" s="582"/>
      <c r="R388" s="566">
        <v>1</v>
      </c>
      <c r="S388" s="582">
        <v>1</v>
      </c>
      <c r="T388" s="630">
        <v>0.5</v>
      </c>
      <c r="U388" s="612">
        <v>1</v>
      </c>
    </row>
    <row r="389" spans="1:21" ht="14.4" customHeight="1" x14ac:dyDescent="0.3">
      <c r="A389" s="565">
        <v>30</v>
      </c>
      <c r="B389" s="566" t="s">
        <v>438</v>
      </c>
      <c r="C389" s="566">
        <v>89301301</v>
      </c>
      <c r="D389" s="628" t="s">
        <v>3533</v>
      </c>
      <c r="E389" s="629" t="s">
        <v>2274</v>
      </c>
      <c r="F389" s="566" t="s">
        <v>2263</v>
      </c>
      <c r="G389" s="566" t="s">
        <v>2799</v>
      </c>
      <c r="H389" s="566" t="s">
        <v>437</v>
      </c>
      <c r="I389" s="566" t="s">
        <v>2800</v>
      </c>
      <c r="J389" s="566" t="s">
        <v>2801</v>
      </c>
      <c r="K389" s="566" t="s">
        <v>503</v>
      </c>
      <c r="L389" s="567">
        <v>254.43</v>
      </c>
      <c r="M389" s="567">
        <v>254.43</v>
      </c>
      <c r="N389" s="566">
        <v>1</v>
      </c>
      <c r="O389" s="630">
        <v>0.5</v>
      </c>
      <c r="P389" s="567">
        <v>254.43</v>
      </c>
      <c r="Q389" s="582">
        <v>1</v>
      </c>
      <c r="R389" s="566">
        <v>1</v>
      </c>
      <c r="S389" s="582">
        <v>1</v>
      </c>
      <c r="T389" s="630">
        <v>0.5</v>
      </c>
      <c r="U389" s="612">
        <v>1</v>
      </c>
    </row>
    <row r="390" spans="1:21" ht="14.4" customHeight="1" x14ac:dyDescent="0.3">
      <c r="A390" s="565">
        <v>30</v>
      </c>
      <c r="B390" s="566" t="s">
        <v>438</v>
      </c>
      <c r="C390" s="566">
        <v>89301301</v>
      </c>
      <c r="D390" s="628" t="s">
        <v>3533</v>
      </c>
      <c r="E390" s="629" t="s">
        <v>2274</v>
      </c>
      <c r="F390" s="566" t="s">
        <v>2263</v>
      </c>
      <c r="G390" s="566" t="s">
        <v>2475</v>
      </c>
      <c r="H390" s="566" t="s">
        <v>437</v>
      </c>
      <c r="I390" s="566" t="s">
        <v>2477</v>
      </c>
      <c r="J390" s="566" t="s">
        <v>905</v>
      </c>
      <c r="K390" s="566" t="s">
        <v>2478</v>
      </c>
      <c r="L390" s="567">
        <v>110.66</v>
      </c>
      <c r="M390" s="567">
        <v>331.98</v>
      </c>
      <c r="N390" s="566">
        <v>3</v>
      </c>
      <c r="O390" s="630">
        <v>1.5</v>
      </c>
      <c r="P390" s="567">
        <v>221.32</v>
      </c>
      <c r="Q390" s="582">
        <v>0.66666666666666663</v>
      </c>
      <c r="R390" s="566">
        <v>2</v>
      </c>
      <c r="S390" s="582">
        <v>0.66666666666666663</v>
      </c>
      <c r="T390" s="630">
        <v>1</v>
      </c>
      <c r="U390" s="612">
        <v>0.66666666666666663</v>
      </c>
    </row>
    <row r="391" spans="1:21" ht="14.4" customHeight="1" x14ac:dyDescent="0.3">
      <c r="A391" s="565">
        <v>30</v>
      </c>
      <c r="B391" s="566" t="s">
        <v>438</v>
      </c>
      <c r="C391" s="566">
        <v>89301301</v>
      </c>
      <c r="D391" s="628" t="s">
        <v>3533</v>
      </c>
      <c r="E391" s="629" t="s">
        <v>2274</v>
      </c>
      <c r="F391" s="566" t="s">
        <v>2263</v>
      </c>
      <c r="G391" s="566" t="s">
        <v>2802</v>
      </c>
      <c r="H391" s="566" t="s">
        <v>437</v>
      </c>
      <c r="I391" s="566" t="s">
        <v>2803</v>
      </c>
      <c r="J391" s="566" t="s">
        <v>731</v>
      </c>
      <c r="K391" s="566" t="s">
        <v>2804</v>
      </c>
      <c r="L391" s="567">
        <v>96.72</v>
      </c>
      <c r="M391" s="567">
        <v>96.72</v>
      </c>
      <c r="N391" s="566">
        <v>1</v>
      </c>
      <c r="O391" s="630">
        <v>1</v>
      </c>
      <c r="P391" s="567"/>
      <c r="Q391" s="582">
        <v>0</v>
      </c>
      <c r="R391" s="566"/>
      <c r="S391" s="582">
        <v>0</v>
      </c>
      <c r="T391" s="630"/>
      <c r="U391" s="612">
        <v>0</v>
      </c>
    </row>
    <row r="392" spans="1:21" ht="14.4" customHeight="1" x14ac:dyDescent="0.3">
      <c r="A392" s="565">
        <v>30</v>
      </c>
      <c r="B392" s="566" t="s">
        <v>438</v>
      </c>
      <c r="C392" s="566">
        <v>89301301</v>
      </c>
      <c r="D392" s="628" t="s">
        <v>3533</v>
      </c>
      <c r="E392" s="629" t="s">
        <v>2274</v>
      </c>
      <c r="F392" s="566" t="s">
        <v>2263</v>
      </c>
      <c r="G392" s="566" t="s">
        <v>2482</v>
      </c>
      <c r="H392" s="566" t="s">
        <v>437</v>
      </c>
      <c r="I392" s="566" t="s">
        <v>2805</v>
      </c>
      <c r="J392" s="566" t="s">
        <v>2806</v>
      </c>
      <c r="K392" s="566" t="s">
        <v>574</v>
      </c>
      <c r="L392" s="567">
        <v>136.31</v>
      </c>
      <c r="M392" s="567">
        <v>136.31</v>
      </c>
      <c r="N392" s="566">
        <v>1</v>
      </c>
      <c r="O392" s="630">
        <v>0.5</v>
      </c>
      <c r="P392" s="567">
        <v>136.31</v>
      </c>
      <c r="Q392" s="582">
        <v>1</v>
      </c>
      <c r="R392" s="566">
        <v>1</v>
      </c>
      <c r="S392" s="582">
        <v>1</v>
      </c>
      <c r="T392" s="630">
        <v>0.5</v>
      </c>
      <c r="U392" s="612">
        <v>1</v>
      </c>
    </row>
    <row r="393" spans="1:21" ht="14.4" customHeight="1" x14ac:dyDescent="0.3">
      <c r="A393" s="565">
        <v>30</v>
      </c>
      <c r="B393" s="566" t="s">
        <v>438</v>
      </c>
      <c r="C393" s="566">
        <v>89301301</v>
      </c>
      <c r="D393" s="628" t="s">
        <v>3533</v>
      </c>
      <c r="E393" s="629" t="s">
        <v>2274</v>
      </c>
      <c r="F393" s="566" t="s">
        <v>2263</v>
      </c>
      <c r="G393" s="566" t="s">
        <v>2482</v>
      </c>
      <c r="H393" s="566" t="s">
        <v>437</v>
      </c>
      <c r="I393" s="566" t="s">
        <v>2807</v>
      </c>
      <c r="J393" s="566" t="s">
        <v>938</v>
      </c>
      <c r="K393" s="566" t="s">
        <v>574</v>
      </c>
      <c r="L393" s="567">
        <v>97.46</v>
      </c>
      <c r="M393" s="567">
        <v>194.92</v>
      </c>
      <c r="N393" s="566">
        <v>2</v>
      </c>
      <c r="O393" s="630">
        <v>1.5</v>
      </c>
      <c r="P393" s="567"/>
      <c r="Q393" s="582">
        <v>0</v>
      </c>
      <c r="R393" s="566"/>
      <c r="S393" s="582">
        <v>0</v>
      </c>
      <c r="T393" s="630"/>
      <c r="U393" s="612">
        <v>0</v>
      </c>
    </row>
    <row r="394" spans="1:21" ht="14.4" customHeight="1" x14ac:dyDescent="0.3">
      <c r="A394" s="565">
        <v>30</v>
      </c>
      <c r="B394" s="566" t="s">
        <v>438</v>
      </c>
      <c r="C394" s="566">
        <v>89301301</v>
      </c>
      <c r="D394" s="628" t="s">
        <v>3533</v>
      </c>
      <c r="E394" s="629" t="s">
        <v>2274</v>
      </c>
      <c r="F394" s="566" t="s">
        <v>2263</v>
      </c>
      <c r="G394" s="566" t="s">
        <v>2482</v>
      </c>
      <c r="H394" s="566" t="s">
        <v>437</v>
      </c>
      <c r="I394" s="566" t="s">
        <v>2483</v>
      </c>
      <c r="J394" s="566" t="s">
        <v>938</v>
      </c>
      <c r="K394" s="566" t="s">
        <v>574</v>
      </c>
      <c r="L394" s="567">
        <v>98.31</v>
      </c>
      <c r="M394" s="567">
        <v>294.93</v>
      </c>
      <c r="N394" s="566">
        <v>3</v>
      </c>
      <c r="O394" s="630">
        <v>1.5</v>
      </c>
      <c r="P394" s="567"/>
      <c r="Q394" s="582">
        <v>0</v>
      </c>
      <c r="R394" s="566"/>
      <c r="S394" s="582">
        <v>0</v>
      </c>
      <c r="T394" s="630"/>
      <c r="U394" s="612">
        <v>0</v>
      </c>
    </row>
    <row r="395" spans="1:21" ht="14.4" customHeight="1" x14ac:dyDescent="0.3">
      <c r="A395" s="565">
        <v>30</v>
      </c>
      <c r="B395" s="566" t="s">
        <v>438</v>
      </c>
      <c r="C395" s="566">
        <v>89301301</v>
      </c>
      <c r="D395" s="628" t="s">
        <v>3533</v>
      </c>
      <c r="E395" s="629" t="s">
        <v>2274</v>
      </c>
      <c r="F395" s="566" t="s">
        <v>2263</v>
      </c>
      <c r="G395" s="566" t="s">
        <v>2482</v>
      </c>
      <c r="H395" s="566" t="s">
        <v>437</v>
      </c>
      <c r="I395" s="566" t="s">
        <v>2808</v>
      </c>
      <c r="J395" s="566" t="s">
        <v>2809</v>
      </c>
      <c r="K395" s="566" t="s">
        <v>574</v>
      </c>
      <c r="L395" s="567">
        <v>98.31</v>
      </c>
      <c r="M395" s="567">
        <v>98.31</v>
      </c>
      <c r="N395" s="566">
        <v>1</v>
      </c>
      <c r="O395" s="630">
        <v>1</v>
      </c>
      <c r="P395" s="567"/>
      <c r="Q395" s="582">
        <v>0</v>
      </c>
      <c r="R395" s="566"/>
      <c r="S395" s="582">
        <v>0</v>
      </c>
      <c r="T395" s="630"/>
      <c r="U395" s="612">
        <v>0</v>
      </c>
    </row>
    <row r="396" spans="1:21" ht="14.4" customHeight="1" x14ac:dyDescent="0.3">
      <c r="A396" s="565">
        <v>30</v>
      </c>
      <c r="B396" s="566" t="s">
        <v>438</v>
      </c>
      <c r="C396" s="566">
        <v>89301301</v>
      </c>
      <c r="D396" s="628" t="s">
        <v>3533</v>
      </c>
      <c r="E396" s="629" t="s">
        <v>2274</v>
      </c>
      <c r="F396" s="566" t="s">
        <v>2263</v>
      </c>
      <c r="G396" s="566" t="s">
        <v>2810</v>
      </c>
      <c r="H396" s="566" t="s">
        <v>1360</v>
      </c>
      <c r="I396" s="566" t="s">
        <v>2148</v>
      </c>
      <c r="J396" s="566" t="s">
        <v>1456</v>
      </c>
      <c r="K396" s="566" t="s">
        <v>2149</v>
      </c>
      <c r="L396" s="567">
        <v>124.51</v>
      </c>
      <c r="M396" s="567">
        <v>124.51</v>
      </c>
      <c r="N396" s="566">
        <v>1</v>
      </c>
      <c r="O396" s="630">
        <v>0.5</v>
      </c>
      <c r="P396" s="567"/>
      <c r="Q396" s="582">
        <v>0</v>
      </c>
      <c r="R396" s="566"/>
      <c r="S396" s="582">
        <v>0</v>
      </c>
      <c r="T396" s="630"/>
      <c r="U396" s="612">
        <v>0</v>
      </c>
    </row>
    <row r="397" spans="1:21" ht="14.4" customHeight="1" x14ac:dyDescent="0.3">
      <c r="A397" s="565">
        <v>30</v>
      </c>
      <c r="B397" s="566" t="s">
        <v>438</v>
      </c>
      <c r="C397" s="566">
        <v>89301301</v>
      </c>
      <c r="D397" s="628" t="s">
        <v>3533</v>
      </c>
      <c r="E397" s="629" t="s">
        <v>2274</v>
      </c>
      <c r="F397" s="566" t="s">
        <v>2263</v>
      </c>
      <c r="G397" s="566" t="s">
        <v>2484</v>
      </c>
      <c r="H397" s="566" t="s">
        <v>437</v>
      </c>
      <c r="I397" s="566" t="s">
        <v>2811</v>
      </c>
      <c r="J397" s="566" t="s">
        <v>896</v>
      </c>
      <c r="K397" s="566" t="s">
        <v>897</v>
      </c>
      <c r="L397" s="567">
        <v>20.329999999999998</v>
      </c>
      <c r="M397" s="567">
        <v>40.659999999999997</v>
      </c>
      <c r="N397" s="566">
        <v>2</v>
      </c>
      <c r="O397" s="630">
        <v>0.5</v>
      </c>
      <c r="P397" s="567"/>
      <c r="Q397" s="582">
        <v>0</v>
      </c>
      <c r="R397" s="566"/>
      <c r="S397" s="582">
        <v>0</v>
      </c>
      <c r="T397" s="630"/>
      <c r="U397" s="612">
        <v>0</v>
      </c>
    </row>
    <row r="398" spans="1:21" ht="14.4" customHeight="1" x14ac:dyDescent="0.3">
      <c r="A398" s="565">
        <v>30</v>
      </c>
      <c r="B398" s="566" t="s">
        <v>438</v>
      </c>
      <c r="C398" s="566">
        <v>89301301</v>
      </c>
      <c r="D398" s="628" t="s">
        <v>3533</v>
      </c>
      <c r="E398" s="629" t="s">
        <v>2274</v>
      </c>
      <c r="F398" s="566" t="s">
        <v>2263</v>
      </c>
      <c r="G398" s="566" t="s">
        <v>2812</v>
      </c>
      <c r="H398" s="566" t="s">
        <v>437</v>
      </c>
      <c r="I398" s="566" t="s">
        <v>2813</v>
      </c>
      <c r="J398" s="566" t="s">
        <v>967</v>
      </c>
      <c r="K398" s="566" t="s">
        <v>2814</v>
      </c>
      <c r="L398" s="567">
        <v>162.13</v>
      </c>
      <c r="M398" s="567">
        <v>162.13</v>
      </c>
      <c r="N398" s="566">
        <v>1</v>
      </c>
      <c r="O398" s="630">
        <v>0.5</v>
      </c>
      <c r="P398" s="567"/>
      <c r="Q398" s="582">
        <v>0</v>
      </c>
      <c r="R398" s="566"/>
      <c r="S398" s="582">
        <v>0</v>
      </c>
      <c r="T398" s="630"/>
      <c r="U398" s="612">
        <v>0</v>
      </c>
    </row>
    <row r="399" spans="1:21" ht="14.4" customHeight="1" x14ac:dyDescent="0.3">
      <c r="A399" s="565">
        <v>30</v>
      </c>
      <c r="B399" s="566" t="s">
        <v>438</v>
      </c>
      <c r="C399" s="566">
        <v>89301301</v>
      </c>
      <c r="D399" s="628" t="s">
        <v>3533</v>
      </c>
      <c r="E399" s="629" t="s">
        <v>2274</v>
      </c>
      <c r="F399" s="566" t="s">
        <v>2263</v>
      </c>
      <c r="G399" s="566" t="s">
        <v>2486</v>
      </c>
      <c r="H399" s="566" t="s">
        <v>437</v>
      </c>
      <c r="I399" s="566" t="s">
        <v>2487</v>
      </c>
      <c r="J399" s="566" t="s">
        <v>892</v>
      </c>
      <c r="K399" s="566" t="s">
        <v>893</v>
      </c>
      <c r="L399" s="567">
        <v>226.23</v>
      </c>
      <c r="M399" s="567">
        <v>452.46</v>
      </c>
      <c r="N399" s="566">
        <v>2</v>
      </c>
      <c r="O399" s="630">
        <v>1</v>
      </c>
      <c r="P399" s="567"/>
      <c r="Q399" s="582">
        <v>0</v>
      </c>
      <c r="R399" s="566"/>
      <c r="S399" s="582">
        <v>0</v>
      </c>
      <c r="T399" s="630"/>
      <c r="U399" s="612">
        <v>0</v>
      </c>
    </row>
    <row r="400" spans="1:21" ht="14.4" customHeight="1" x14ac:dyDescent="0.3">
      <c r="A400" s="565">
        <v>30</v>
      </c>
      <c r="B400" s="566" t="s">
        <v>438</v>
      </c>
      <c r="C400" s="566">
        <v>89301301</v>
      </c>
      <c r="D400" s="628" t="s">
        <v>3533</v>
      </c>
      <c r="E400" s="629" t="s">
        <v>2274</v>
      </c>
      <c r="F400" s="566" t="s">
        <v>2263</v>
      </c>
      <c r="G400" s="566" t="s">
        <v>2490</v>
      </c>
      <c r="H400" s="566" t="s">
        <v>437</v>
      </c>
      <c r="I400" s="566" t="s">
        <v>2492</v>
      </c>
      <c r="J400" s="566" t="s">
        <v>1310</v>
      </c>
      <c r="K400" s="566" t="s">
        <v>565</v>
      </c>
      <c r="L400" s="567">
        <v>0</v>
      </c>
      <c r="M400" s="567">
        <v>0</v>
      </c>
      <c r="N400" s="566">
        <v>1</v>
      </c>
      <c r="O400" s="630">
        <v>0.5</v>
      </c>
      <c r="P400" s="567"/>
      <c r="Q400" s="582"/>
      <c r="R400" s="566"/>
      <c r="S400" s="582">
        <v>0</v>
      </c>
      <c r="T400" s="630"/>
      <c r="U400" s="612">
        <v>0</v>
      </c>
    </row>
    <row r="401" spans="1:21" ht="14.4" customHeight="1" x14ac:dyDescent="0.3">
      <c r="A401" s="565">
        <v>30</v>
      </c>
      <c r="B401" s="566" t="s">
        <v>438</v>
      </c>
      <c r="C401" s="566">
        <v>89301301</v>
      </c>
      <c r="D401" s="628" t="s">
        <v>3533</v>
      </c>
      <c r="E401" s="629" t="s">
        <v>2274</v>
      </c>
      <c r="F401" s="566" t="s">
        <v>2263</v>
      </c>
      <c r="G401" s="566" t="s">
        <v>2490</v>
      </c>
      <c r="H401" s="566" t="s">
        <v>437</v>
      </c>
      <c r="I401" s="566" t="s">
        <v>2815</v>
      </c>
      <c r="J401" s="566" t="s">
        <v>2816</v>
      </c>
      <c r="K401" s="566" t="s">
        <v>2817</v>
      </c>
      <c r="L401" s="567">
        <v>167.42</v>
      </c>
      <c r="M401" s="567">
        <v>167.42</v>
      </c>
      <c r="N401" s="566">
        <v>1</v>
      </c>
      <c r="O401" s="630">
        <v>0.5</v>
      </c>
      <c r="P401" s="567"/>
      <c r="Q401" s="582">
        <v>0</v>
      </c>
      <c r="R401" s="566"/>
      <c r="S401" s="582">
        <v>0</v>
      </c>
      <c r="T401" s="630"/>
      <c r="U401" s="612">
        <v>0</v>
      </c>
    </row>
    <row r="402" spans="1:21" ht="14.4" customHeight="1" x14ac:dyDescent="0.3">
      <c r="A402" s="565">
        <v>30</v>
      </c>
      <c r="B402" s="566" t="s">
        <v>438</v>
      </c>
      <c r="C402" s="566">
        <v>89301301</v>
      </c>
      <c r="D402" s="628" t="s">
        <v>3533</v>
      </c>
      <c r="E402" s="629" t="s">
        <v>2274</v>
      </c>
      <c r="F402" s="566" t="s">
        <v>2263</v>
      </c>
      <c r="G402" s="566" t="s">
        <v>2490</v>
      </c>
      <c r="H402" s="566" t="s">
        <v>437</v>
      </c>
      <c r="I402" s="566" t="s">
        <v>2818</v>
      </c>
      <c r="J402" s="566" t="s">
        <v>2819</v>
      </c>
      <c r="K402" s="566" t="s">
        <v>2817</v>
      </c>
      <c r="L402" s="567">
        <v>0</v>
      </c>
      <c r="M402" s="567">
        <v>0</v>
      </c>
      <c r="N402" s="566">
        <v>1</v>
      </c>
      <c r="O402" s="630">
        <v>0.5</v>
      </c>
      <c r="P402" s="567"/>
      <c r="Q402" s="582"/>
      <c r="R402" s="566"/>
      <c r="S402" s="582">
        <v>0</v>
      </c>
      <c r="T402" s="630"/>
      <c r="U402" s="612">
        <v>0</v>
      </c>
    </row>
    <row r="403" spans="1:21" ht="14.4" customHeight="1" x14ac:dyDescent="0.3">
      <c r="A403" s="565">
        <v>30</v>
      </c>
      <c r="B403" s="566" t="s">
        <v>438</v>
      </c>
      <c r="C403" s="566">
        <v>89301301</v>
      </c>
      <c r="D403" s="628" t="s">
        <v>3533</v>
      </c>
      <c r="E403" s="629" t="s">
        <v>2275</v>
      </c>
      <c r="F403" s="566" t="s">
        <v>2263</v>
      </c>
      <c r="G403" s="566" t="s">
        <v>2278</v>
      </c>
      <c r="H403" s="566" t="s">
        <v>437</v>
      </c>
      <c r="I403" s="566" t="s">
        <v>2279</v>
      </c>
      <c r="J403" s="566" t="s">
        <v>2280</v>
      </c>
      <c r="K403" s="566" t="s">
        <v>1278</v>
      </c>
      <c r="L403" s="567">
        <v>44.89</v>
      </c>
      <c r="M403" s="567">
        <v>44.89</v>
      </c>
      <c r="N403" s="566">
        <v>1</v>
      </c>
      <c r="O403" s="630">
        <v>0.5</v>
      </c>
      <c r="P403" s="567"/>
      <c r="Q403" s="582">
        <v>0</v>
      </c>
      <c r="R403" s="566"/>
      <c r="S403" s="582">
        <v>0</v>
      </c>
      <c r="T403" s="630"/>
      <c r="U403" s="612">
        <v>0</v>
      </c>
    </row>
    <row r="404" spans="1:21" ht="14.4" customHeight="1" x14ac:dyDescent="0.3">
      <c r="A404" s="565">
        <v>30</v>
      </c>
      <c r="B404" s="566" t="s">
        <v>438</v>
      </c>
      <c r="C404" s="566">
        <v>89301301</v>
      </c>
      <c r="D404" s="628" t="s">
        <v>3533</v>
      </c>
      <c r="E404" s="629" t="s">
        <v>2275</v>
      </c>
      <c r="F404" s="566" t="s">
        <v>2263</v>
      </c>
      <c r="G404" s="566" t="s">
        <v>2820</v>
      </c>
      <c r="H404" s="566" t="s">
        <v>437</v>
      </c>
      <c r="I404" s="566" t="s">
        <v>2821</v>
      </c>
      <c r="J404" s="566" t="s">
        <v>2822</v>
      </c>
      <c r="K404" s="566" t="s">
        <v>767</v>
      </c>
      <c r="L404" s="567">
        <v>418.67</v>
      </c>
      <c r="M404" s="567">
        <v>418.67</v>
      </c>
      <c r="N404" s="566">
        <v>1</v>
      </c>
      <c r="O404" s="630">
        <v>0.5</v>
      </c>
      <c r="P404" s="567"/>
      <c r="Q404" s="582">
        <v>0</v>
      </c>
      <c r="R404" s="566"/>
      <c r="S404" s="582">
        <v>0</v>
      </c>
      <c r="T404" s="630"/>
      <c r="U404" s="612">
        <v>0</v>
      </c>
    </row>
    <row r="405" spans="1:21" ht="14.4" customHeight="1" x14ac:dyDescent="0.3">
      <c r="A405" s="565">
        <v>30</v>
      </c>
      <c r="B405" s="566" t="s">
        <v>438</v>
      </c>
      <c r="C405" s="566">
        <v>89301301</v>
      </c>
      <c r="D405" s="628" t="s">
        <v>3533</v>
      </c>
      <c r="E405" s="629" t="s">
        <v>2275</v>
      </c>
      <c r="F405" s="566" t="s">
        <v>2263</v>
      </c>
      <c r="G405" s="566" t="s">
        <v>2281</v>
      </c>
      <c r="H405" s="566" t="s">
        <v>1360</v>
      </c>
      <c r="I405" s="566" t="s">
        <v>2117</v>
      </c>
      <c r="J405" s="566" t="s">
        <v>1506</v>
      </c>
      <c r="K405" s="566" t="s">
        <v>1507</v>
      </c>
      <c r="L405" s="567">
        <v>95.25</v>
      </c>
      <c r="M405" s="567">
        <v>285.75</v>
      </c>
      <c r="N405" s="566">
        <v>3</v>
      </c>
      <c r="O405" s="630">
        <v>1.5</v>
      </c>
      <c r="P405" s="567">
        <v>190.5</v>
      </c>
      <c r="Q405" s="582">
        <v>0.66666666666666663</v>
      </c>
      <c r="R405" s="566">
        <v>2</v>
      </c>
      <c r="S405" s="582">
        <v>0.66666666666666663</v>
      </c>
      <c r="T405" s="630">
        <v>1</v>
      </c>
      <c r="U405" s="612">
        <v>0.66666666666666663</v>
      </c>
    </row>
    <row r="406" spans="1:21" ht="14.4" customHeight="1" x14ac:dyDescent="0.3">
      <c r="A406" s="565">
        <v>30</v>
      </c>
      <c r="B406" s="566" t="s">
        <v>438</v>
      </c>
      <c r="C406" s="566">
        <v>89301301</v>
      </c>
      <c r="D406" s="628" t="s">
        <v>3533</v>
      </c>
      <c r="E406" s="629" t="s">
        <v>2275</v>
      </c>
      <c r="F406" s="566" t="s">
        <v>2263</v>
      </c>
      <c r="G406" s="566" t="s">
        <v>2281</v>
      </c>
      <c r="H406" s="566" t="s">
        <v>437</v>
      </c>
      <c r="I406" s="566" t="s">
        <v>2506</v>
      </c>
      <c r="J406" s="566" t="s">
        <v>661</v>
      </c>
      <c r="K406" s="566" t="s">
        <v>2507</v>
      </c>
      <c r="L406" s="567">
        <v>42.42</v>
      </c>
      <c r="M406" s="567">
        <v>84.84</v>
      </c>
      <c r="N406" s="566">
        <v>2</v>
      </c>
      <c r="O406" s="630">
        <v>1.5</v>
      </c>
      <c r="P406" s="567"/>
      <c r="Q406" s="582">
        <v>0</v>
      </c>
      <c r="R406" s="566"/>
      <c r="S406" s="582">
        <v>0</v>
      </c>
      <c r="T406" s="630"/>
      <c r="U406" s="612">
        <v>0</v>
      </c>
    </row>
    <row r="407" spans="1:21" ht="14.4" customHeight="1" x14ac:dyDescent="0.3">
      <c r="A407" s="565">
        <v>30</v>
      </c>
      <c r="B407" s="566" t="s">
        <v>438</v>
      </c>
      <c r="C407" s="566">
        <v>89301301</v>
      </c>
      <c r="D407" s="628" t="s">
        <v>3533</v>
      </c>
      <c r="E407" s="629" t="s">
        <v>2275</v>
      </c>
      <c r="F407" s="566" t="s">
        <v>2263</v>
      </c>
      <c r="G407" s="566" t="s">
        <v>2281</v>
      </c>
      <c r="H407" s="566" t="s">
        <v>437</v>
      </c>
      <c r="I407" s="566" t="s">
        <v>2118</v>
      </c>
      <c r="J407" s="566" t="s">
        <v>2119</v>
      </c>
      <c r="K407" s="566" t="s">
        <v>574</v>
      </c>
      <c r="L407" s="567">
        <v>44.8</v>
      </c>
      <c r="M407" s="567">
        <v>224</v>
      </c>
      <c r="N407" s="566">
        <v>5</v>
      </c>
      <c r="O407" s="630">
        <v>2.5</v>
      </c>
      <c r="P407" s="567">
        <v>44.8</v>
      </c>
      <c r="Q407" s="582">
        <v>0.19999999999999998</v>
      </c>
      <c r="R407" s="566">
        <v>1</v>
      </c>
      <c r="S407" s="582">
        <v>0.2</v>
      </c>
      <c r="T407" s="630">
        <v>0.5</v>
      </c>
      <c r="U407" s="612">
        <v>0.2</v>
      </c>
    </row>
    <row r="408" spans="1:21" ht="14.4" customHeight="1" x14ac:dyDescent="0.3">
      <c r="A408" s="565">
        <v>30</v>
      </c>
      <c r="B408" s="566" t="s">
        <v>438</v>
      </c>
      <c r="C408" s="566">
        <v>89301301</v>
      </c>
      <c r="D408" s="628" t="s">
        <v>3533</v>
      </c>
      <c r="E408" s="629" t="s">
        <v>2275</v>
      </c>
      <c r="F408" s="566" t="s">
        <v>2263</v>
      </c>
      <c r="G408" s="566" t="s">
        <v>2281</v>
      </c>
      <c r="H408" s="566" t="s">
        <v>437</v>
      </c>
      <c r="I408" s="566" t="s">
        <v>2118</v>
      </c>
      <c r="J408" s="566" t="s">
        <v>2119</v>
      </c>
      <c r="K408" s="566" t="s">
        <v>574</v>
      </c>
      <c r="L408" s="567">
        <v>47.63</v>
      </c>
      <c r="M408" s="567">
        <v>47.63</v>
      </c>
      <c r="N408" s="566">
        <v>1</v>
      </c>
      <c r="O408" s="630">
        <v>0.5</v>
      </c>
      <c r="P408" s="567">
        <v>47.63</v>
      </c>
      <c r="Q408" s="582">
        <v>1</v>
      </c>
      <c r="R408" s="566">
        <v>1</v>
      </c>
      <c r="S408" s="582">
        <v>1</v>
      </c>
      <c r="T408" s="630">
        <v>0.5</v>
      </c>
      <c r="U408" s="612">
        <v>1</v>
      </c>
    </row>
    <row r="409" spans="1:21" ht="14.4" customHeight="1" x14ac:dyDescent="0.3">
      <c r="A409" s="565">
        <v>30</v>
      </c>
      <c r="B409" s="566" t="s">
        <v>438</v>
      </c>
      <c r="C409" s="566">
        <v>89301301</v>
      </c>
      <c r="D409" s="628" t="s">
        <v>3533</v>
      </c>
      <c r="E409" s="629" t="s">
        <v>2275</v>
      </c>
      <c r="F409" s="566" t="s">
        <v>2263</v>
      </c>
      <c r="G409" s="566" t="s">
        <v>2283</v>
      </c>
      <c r="H409" s="566" t="s">
        <v>437</v>
      </c>
      <c r="I409" s="566" t="s">
        <v>2823</v>
      </c>
      <c r="J409" s="566" t="s">
        <v>2824</v>
      </c>
      <c r="K409" s="566" t="s">
        <v>2190</v>
      </c>
      <c r="L409" s="567">
        <v>10.73</v>
      </c>
      <c r="M409" s="567">
        <v>10.73</v>
      </c>
      <c r="N409" s="566">
        <v>1</v>
      </c>
      <c r="O409" s="630">
        <v>0.5</v>
      </c>
      <c r="P409" s="567"/>
      <c r="Q409" s="582">
        <v>0</v>
      </c>
      <c r="R409" s="566"/>
      <c r="S409" s="582">
        <v>0</v>
      </c>
      <c r="T409" s="630"/>
      <c r="U409" s="612">
        <v>0</v>
      </c>
    </row>
    <row r="410" spans="1:21" ht="14.4" customHeight="1" x14ac:dyDescent="0.3">
      <c r="A410" s="565">
        <v>30</v>
      </c>
      <c r="B410" s="566" t="s">
        <v>438</v>
      </c>
      <c r="C410" s="566">
        <v>89301301</v>
      </c>
      <c r="D410" s="628" t="s">
        <v>3533</v>
      </c>
      <c r="E410" s="629" t="s">
        <v>2275</v>
      </c>
      <c r="F410" s="566" t="s">
        <v>2263</v>
      </c>
      <c r="G410" s="566" t="s">
        <v>2678</v>
      </c>
      <c r="H410" s="566" t="s">
        <v>437</v>
      </c>
      <c r="I410" s="566" t="s">
        <v>2679</v>
      </c>
      <c r="J410" s="566" t="s">
        <v>694</v>
      </c>
      <c r="K410" s="566" t="s">
        <v>2680</v>
      </c>
      <c r="L410" s="567">
        <v>121.33</v>
      </c>
      <c r="M410" s="567">
        <v>121.33</v>
      </c>
      <c r="N410" s="566">
        <v>1</v>
      </c>
      <c r="O410" s="630">
        <v>0.5</v>
      </c>
      <c r="P410" s="567"/>
      <c r="Q410" s="582">
        <v>0</v>
      </c>
      <c r="R410" s="566"/>
      <c r="S410" s="582">
        <v>0</v>
      </c>
      <c r="T410" s="630"/>
      <c r="U410" s="612">
        <v>0</v>
      </c>
    </row>
    <row r="411" spans="1:21" ht="14.4" customHeight="1" x14ac:dyDescent="0.3">
      <c r="A411" s="565">
        <v>30</v>
      </c>
      <c r="B411" s="566" t="s">
        <v>438</v>
      </c>
      <c r="C411" s="566">
        <v>89301301</v>
      </c>
      <c r="D411" s="628" t="s">
        <v>3533</v>
      </c>
      <c r="E411" s="629" t="s">
        <v>2275</v>
      </c>
      <c r="F411" s="566" t="s">
        <v>2263</v>
      </c>
      <c r="G411" s="566" t="s">
        <v>2284</v>
      </c>
      <c r="H411" s="566" t="s">
        <v>1360</v>
      </c>
      <c r="I411" s="566" t="s">
        <v>1864</v>
      </c>
      <c r="J411" s="566" t="s">
        <v>1374</v>
      </c>
      <c r="K411" s="566" t="s">
        <v>1865</v>
      </c>
      <c r="L411" s="567">
        <v>121.16</v>
      </c>
      <c r="M411" s="567">
        <v>242.32</v>
      </c>
      <c r="N411" s="566">
        <v>2</v>
      </c>
      <c r="O411" s="630">
        <v>1</v>
      </c>
      <c r="P411" s="567"/>
      <c r="Q411" s="582">
        <v>0</v>
      </c>
      <c r="R411" s="566"/>
      <c r="S411" s="582">
        <v>0</v>
      </c>
      <c r="T411" s="630"/>
      <c r="U411" s="612">
        <v>0</v>
      </c>
    </row>
    <row r="412" spans="1:21" ht="14.4" customHeight="1" x14ac:dyDescent="0.3">
      <c r="A412" s="565">
        <v>30</v>
      </c>
      <c r="B412" s="566" t="s">
        <v>438</v>
      </c>
      <c r="C412" s="566">
        <v>89301301</v>
      </c>
      <c r="D412" s="628" t="s">
        <v>3533</v>
      </c>
      <c r="E412" s="629" t="s">
        <v>2275</v>
      </c>
      <c r="F412" s="566" t="s">
        <v>2263</v>
      </c>
      <c r="G412" s="566" t="s">
        <v>2284</v>
      </c>
      <c r="H412" s="566" t="s">
        <v>1360</v>
      </c>
      <c r="I412" s="566" t="s">
        <v>1866</v>
      </c>
      <c r="J412" s="566" t="s">
        <v>1374</v>
      </c>
      <c r="K412" s="566" t="s">
        <v>1867</v>
      </c>
      <c r="L412" s="567">
        <v>242.33</v>
      </c>
      <c r="M412" s="567">
        <v>242.33</v>
      </c>
      <c r="N412" s="566">
        <v>1</v>
      </c>
      <c r="O412" s="630">
        <v>0.5</v>
      </c>
      <c r="P412" s="567"/>
      <c r="Q412" s="582">
        <v>0</v>
      </c>
      <c r="R412" s="566"/>
      <c r="S412" s="582">
        <v>0</v>
      </c>
      <c r="T412" s="630"/>
      <c r="U412" s="612">
        <v>0</v>
      </c>
    </row>
    <row r="413" spans="1:21" ht="14.4" customHeight="1" x14ac:dyDescent="0.3">
      <c r="A413" s="565">
        <v>30</v>
      </c>
      <c r="B413" s="566" t="s">
        <v>438</v>
      </c>
      <c r="C413" s="566">
        <v>89301301</v>
      </c>
      <c r="D413" s="628" t="s">
        <v>3533</v>
      </c>
      <c r="E413" s="629" t="s">
        <v>2275</v>
      </c>
      <c r="F413" s="566" t="s">
        <v>2263</v>
      </c>
      <c r="G413" s="566" t="s">
        <v>2284</v>
      </c>
      <c r="H413" s="566" t="s">
        <v>437</v>
      </c>
      <c r="I413" s="566" t="s">
        <v>2825</v>
      </c>
      <c r="J413" s="566" t="s">
        <v>546</v>
      </c>
      <c r="K413" s="566" t="s">
        <v>2826</v>
      </c>
      <c r="L413" s="567">
        <v>201.95</v>
      </c>
      <c r="M413" s="567">
        <v>201.95</v>
      </c>
      <c r="N413" s="566">
        <v>1</v>
      </c>
      <c r="O413" s="630">
        <v>0.5</v>
      </c>
      <c r="P413" s="567">
        <v>201.95</v>
      </c>
      <c r="Q413" s="582">
        <v>1</v>
      </c>
      <c r="R413" s="566">
        <v>1</v>
      </c>
      <c r="S413" s="582">
        <v>1</v>
      </c>
      <c r="T413" s="630">
        <v>0.5</v>
      </c>
      <c r="U413" s="612">
        <v>1</v>
      </c>
    </row>
    <row r="414" spans="1:21" ht="14.4" customHeight="1" x14ac:dyDescent="0.3">
      <c r="A414" s="565">
        <v>30</v>
      </c>
      <c r="B414" s="566" t="s">
        <v>438</v>
      </c>
      <c r="C414" s="566">
        <v>89301301</v>
      </c>
      <c r="D414" s="628" t="s">
        <v>3533</v>
      </c>
      <c r="E414" s="629" t="s">
        <v>2275</v>
      </c>
      <c r="F414" s="566" t="s">
        <v>2263</v>
      </c>
      <c r="G414" s="566" t="s">
        <v>2285</v>
      </c>
      <c r="H414" s="566" t="s">
        <v>1360</v>
      </c>
      <c r="I414" s="566" t="s">
        <v>2286</v>
      </c>
      <c r="J414" s="566" t="s">
        <v>1538</v>
      </c>
      <c r="K414" s="566" t="s">
        <v>1371</v>
      </c>
      <c r="L414" s="567">
        <v>81.209999999999994</v>
      </c>
      <c r="M414" s="567">
        <v>81.209999999999994</v>
      </c>
      <c r="N414" s="566">
        <v>1</v>
      </c>
      <c r="O414" s="630">
        <v>1</v>
      </c>
      <c r="P414" s="567"/>
      <c r="Q414" s="582">
        <v>0</v>
      </c>
      <c r="R414" s="566"/>
      <c r="S414" s="582">
        <v>0</v>
      </c>
      <c r="T414" s="630"/>
      <c r="U414" s="612">
        <v>0</v>
      </c>
    </row>
    <row r="415" spans="1:21" ht="14.4" customHeight="1" x14ac:dyDescent="0.3">
      <c r="A415" s="565">
        <v>30</v>
      </c>
      <c r="B415" s="566" t="s">
        <v>438</v>
      </c>
      <c r="C415" s="566">
        <v>89301301</v>
      </c>
      <c r="D415" s="628" t="s">
        <v>3533</v>
      </c>
      <c r="E415" s="629" t="s">
        <v>2275</v>
      </c>
      <c r="F415" s="566" t="s">
        <v>2263</v>
      </c>
      <c r="G415" s="566" t="s">
        <v>2285</v>
      </c>
      <c r="H415" s="566" t="s">
        <v>1360</v>
      </c>
      <c r="I415" s="566" t="s">
        <v>1914</v>
      </c>
      <c r="J415" s="566" t="s">
        <v>1533</v>
      </c>
      <c r="K415" s="566" t="s">
        <v>503</v>
      </c>
      <c r="L415" s="567">
        <v>60.92</v>
      </c>
      <c r="M415" s="567">
        <v>365.52</v>
      </c>
      <c r="N415" s="566">
        <v>6</v>
      </c>
      <c r="O415" s="630">
        <v>3</v>
      </c>
      <c r="P415" s="567">
        <v>121.84</v>
      </c>
      <c r="Q415" s="582">
        <v>0.33333333333333337</v>
      </c>
      <c r="R415" s="566">
        <v>2</v>
      </c>
      <c r="S415" s="582">
        <v>0.33333333333333331</v>
      </c>
      <c r="T415" s="630">
        <v>1</v>
      </c>
      <c r="U415" s="612">
        <v>0.33333333333333331</v>
      </c>
    </row>
    <row r="416" spans="1:21" ht="14.4" customHeight="1" x14ac:dyDescent="0.3">
      <c r="A416" s="565">
        <v>30</v>
      </c>
      <c r="B416" s="566" t="s">
        <v>438</v>
      </c>
      <c r="C416" s="566">
        <v>89301301</v>
      </c>
      <c r="D416" s="628" t="s">
        <v>3533</v>
      </c>
      <c r="E416" s="629" t="s">
        <v>2275</v>
      </c>
      <c r="F416" s="566" t="s">
        <v>2263</v>
      </c>
      <c r="G416" s="566" t="s">
        <v>2287</v>
      </c>
      <c r="H416" s="566" t="s">
        <v>437</v>
      </c>
      <c r="I416" s="566" t="s">
        <v>2827</v>
      </c>
      <c r="J416" s="566" t="s">
        <v>1000</v>
      </c>
      <c r="K416" s="566" t="s">
        <v>2828</v>
      </c>
      <c r="L416" s="567">
        <v>0</v>
      </c>
      <c r="M416" s="567">
        <v>0</v>
      </c>
      <c r="N416" s="566">
        <v>1</v>
      </c>
      <c r="O416" s="630">
        <v>0.5</v>
      </c>
      <c r="P416" s="567"/>
      <c r="Q416" s="582"/>
      <c r="R416" s="566"/>
      <c r="S416" s="582">
        <v>0</v>
      </c>
      <c r="T416" s="630"/>
      <c r="U416" s="612">
        <v>0</v>
      </c>
    </row>
    <row r="417" spans="1:21" ht="14.4" customHeight="1" x14ac:dyDescent="0.3">
      <c r="A417" s="565">
        <v>30</v>
      </c>
      <c r="B417" s="566" t="s">
        <v>438</v>
      </c>
      <c r="C417" s="566">
        <v>89301301</v>
      </c>
      <c r="D417" s="628" t="s">
        <v>3533</v>
      </c>
      <c r="E417" s="629" t="s">
        <v>2275</v>
      </c>
      <c r="F417" s="566" t="s">
        <v>2263</v>
      </c>
      <c r="G417" s="566" t="s">
        <v>2684</v>
      </c>
      <c r="H417" s="566" t="s">
        <v>437</v>
      </c>
      <c r="I417" s="566" t="s">
        <v>2685</v>
      </c>
      <c r="J417" s="566" t="s">
        <v>2686</v>
      </c>
      <c r="K417" s="566" t="s">
        <v>2212</v>
      </c>
      <c r="L417" s="567">
        <v>41.93</v>
      </c>
      <c r="M417" s="567">
        <v>41.93</v>
      </c>
      <c r="N417" s="566">
        <v>1</v>
      </c>
      <c r="O417" s="630">
        <v>0.5</v>
      </c>
      <c r="P417" s="567"/>
      <c r="Q417" s="582">
        <v>0</v>
      </c>
      <c r="R417" s="566"/>
      <c r="S417" s="582">
        <v>0</v>
      </c>
      <c r="T417" s="630"/>
      <c r="U417" s="612">
        <v>0</v>
      </c>
    </row>
    <row r="418" spans="1:21" ht="14.4" customHeight="1" x14ac:dyDescent="0.3">
      <c r="A418" s="565">
        <v>30</v>
      </c>
      <c r="B418" s="566" t="s">
        <v>438</v>
      </c>
      <c r="C418" s="566">
        <v>89301301</v>
      </c>
      <c r="D418" s="628" t="s">
        <v>3533</v>
      </c>
      <c r="E418" s="629" t="s">
        <v>2275</v>
      </c>
      <c r="F418" s="566" t="s">
        <v>2263</v>
      </c>
      <c r="G418" s="566" t="s">
        <v>2290</v>
      </c>
      <c r="H418" s="566" t="s">
        <v>1360</v>
      </c>
      <c r="I418" s="566" t="s">
        <v>1986</v>
      </c>
      <c r="J418" s="566" t="s">
        <v>1487</v>
      </c>
      <c r="K418" s="566" t="s">
        <v>512</v>
      </c>
      <c r="L418" s="567">
        <v>119.41</v>
      </c>
      <c r="M418" s="567">
        <v>477.64</v>
      </c>
      <c r="N418" s="566">
        <v>4</v>
      </c>
      <c r="O418" s="630">
        <v>1.5</v>
      </c>
      <c r="P418" s="567">
        <v>358.23</v>
      </c>
      <c r="Q418" s="582">
        <v>0.75000000000000011</v>
      </c>
      <c r="R418" s="566">
        <v>3</v>
      </c>
      <c r="S418" s="582">
        <v>0.75</v>
      </c>
      <c r="T418" s="630">
        <v>1</v>
      </c>
      <c r="U418" s="612">
        <v>0.66666666666666663</v>
      </c>
    </row>
    <row r="419" spans="1:21" ht="14.4" customHeight="1" x14ac:dyDescent="0.3">
      <c r="A419" s="565">
        <v>30</v>
      </c>
      <c r="B419" s="566" t="s">
        <v>438</v>
      </c>
      <c r="C419" s="566">
        <v>89301301</v>
      </c>
      <c r="D419" s="628" t="s">
        <v>3533</v>
      </c>
      <c r="E419" s="629" t="s">
        <v>2275</v>
      </c>
      <c r="F419" s="566" t="s">
        <v>2263</v>
      </c>
      <c r="G419" s="566" t="s">
        <v>2290</v>
      </c>
      <c r="H419" s="566" t="s">
        <v>1360</v>
      </c>
      <c r="I419" s="566" t="s">
        <v>1989</v>
      </c>
      <c r="J419" s="566" t="s">
        <v>1491</v>
      </c>
      <c r="K419" s="566" t="s">
        <v>498</v>
      </c>
      <c r="L419" s="567">
        <v>238.81</v>
      </c>
      <c r="M419" s="567">
        <v>477.62</v>
      </c>
      <c r="N419" s="566">
        <v>2</v>
      </c>
      <c r="O419" s="630">
        <v>1</v>
      </c>
      <c r="P419" s="567"/>
      <c r="Q419" s="582">
        <v>0</v>
      </c>
      <c r="R419" s="566"/>
      <c r="S419" s="582">
        <v>0</v>
      </c>
      <c r="T419" s="630"/>
      <c r="U419" s="612">
        <v>0</v>
      </c>
    </row>
    <row r="420" spans="1:21" ht="14.4" customHeight="1" x14ac:dyDescent="0.3">
      <c r="A420" s="565">
        <v>30</v>
      </c>
      <c r="B420" s="566" t="s">
        <v>438</v>
      </c>
      <c r="C420" s="566">
        <v>89301301</v>
      </c>
      <c r="D420" s="628" t="s">
        <v>3533</v>
      </c>
      <c r="E420" s="629" t="s">
        <v>2275</v>
      </c>
      <c r="F420" s="566" t="s">
        <v>2263</v>
      </c>
      <c r="G420" s="566" t="s">
        <v>2290</v>
      </c>
      <c r="H420" s="566" t="s">
        <v>1360</v>
      </c>
      <c r="I420" s="566" t="s">
        <v>1989</v>
      </c>
      <c r="J420" s="566" t="s">
        <v>1491</v>
      </c>
      <c r="K420" s="566" t="s">
        <v>498</v>
      </c>
      <c r="L420" s="567">
        <v>262.33999999999997</v>
      </c>
      <c r="M420" s="567">
        <v>2361.0599999999995</v>
      </c>
      <c r="N420" s="566">
        <v>9</v>
      </c>
      <c r="O420" s="630">
        <v>3</v>
      </c>
      <c r="P420" s="567"/>
      <c r="Q420" s="582">
        <v>0</v>
      </c>
      <c r="R420" s="566"/>
      <c r="S420" s="582">
        <v>0</v>
      </c>
      <c r="T420" s="630"/>
      <c r="U420" s="612">
        <v>0</v>
      </c>
    </row>
    <row r="421" spans="1:21" ht="14.4" customHeight="1" x14ac:dyDescent="0.3">
      <c r="A421" s="565">
        <v>30</v>
      </c>
      <c r="B421" s="566" t="s">
        <v>438</v>
      </c>
      <c r="C421" s="566">
        <v>89301301</v>
      </c>
      <c r="D421" s="628" t="s">
        <v>3533</v>
      </c>
      <c r="E421" s="629" t="s">
        <v>2275</v>
      </c>
      <c r="F421" s="566" t="s">
        <v>2263</v>
      </c>
      <c r="G421" s="566" t="s">
        <v>2290</v>
      </c>
      <c r="H421" s="566" t="s">
        <v>1360</v>
      </c>
      <c r="I421" s="566" t="s">
        <v>1991</v>
      </c>
      <c r="J421" s="566" t="s">
        <v>1495</v>
      </c>
      <c r="K421" s="566" t="s">
        <v>1992</v>
      </c>
      <c r="L421" s="567">
        <v>349.67</v>
      </c>
      <c r="M421" s="567">
        <v>349.67</v>
      </c>
      <c r="N421" s="566">
        <v>1</v>
      </c>
      <c r="O421" s="630">
        <v>0.5</v>
      </c>
      <c r="P421" s="567"/>
      <c r="Q421" s="582">
        <v>0</v>
      </c>
      <c r="R421" s="566"/>
      <c r="S421" s="582">
        <v>0</v>
      </c>
      <c r="T421" s="630"/>
      <c r="U421" s="612">
        <v>0</v>
      </c>
    </row>
    <row r="422" spans="1:21" ht="14.4" customHeight="1" x14ac:dyDescent="0.3">
      <c r="A422" s="565">
        <v>30</v>
      </c>
      <c r="B422" s="566" t="s">
        <v>438</v>
      </c>
      <c r="C422" s="566">
        <v>89301301</v>
      </c>
      <c r="D422" s="628" t="s">
        <v>3533</v>
      </c>
      <c r="E422" s="629" t="s">
        <v>2275</v>
      </c>
      <c r="F422" s="566" t="s">
        <v>2263</v>
      </c>
      <c r="G422" s="566" t="s">
        <v>2290</v>
      </c>
      <c r="H422" s="566" t="s">
        <v>1360</v>
      </c>
      <c r="I422" s="566" t="s">
        <v>1991</v>
      </c>
      <c r="J422" s="566" t="s">
        <v>1495</v>
      </c>
      <c r="K422" s="566" t="s">
        <v>1992</v>
      </c>
      <c r="L422" s="567">
        <v>367.41</v>
      </c>
      <c r="M422" s="567">
        <v>367.41</v>
      </c>
      <c r="N422" s="566">
        <v>1</v>
      </c>
      <c r="O422" s="630">
        <v>0.5</v>
      </c>
      <c r="P422" s="567">
        <v>367.41</v>
      </c>
      <c r="Q422" s="582">
        <v>1</v>
      </c>
      <c r="R422" s="566">
        <v>1</v>
      </c>
      <c r="S422" s="582">
        <v>1</v>
      </c>
      <c r="T422" s="630">
        <v>0.5</v>
      </c>
      <c r="U422" s="612">
        <v>1</v>
      </c>
    </row>
    <row r="423" spans="1:21" ht="14.4" customHeight="1" x14ac:dyDescent="0.3">
      <c r="A423" s="565">
        <v>30</v>
      </c>
      <c r="B423" s="566" t="s">
        <v>438</v>
      </c>
      <c r="C423" s="566">
        <v>89301301</v>
      </c>
      <c r="D423" s="628" t="s">
        <v>3533</v>
      </c>
      <c r="E423" s="629" t="s">
        <v>2275</v>
      </c>
      <c r="F423" s="566" t="s">
        <v>2263</v>
      </c>
      <c r="G423" s="566" t="s">
        <v>2689</v>
      </c>
      <c r="H423" s="566" t="s">
        <v>1360</v>
      </c>
      <c r="I423" s="566" t="s">
        <v>2829</v>
      </c>
      <c r="J423" s="566" t="s">
        <v>2830</v>
      </c>
      <c r="K423" s="566" t="s">
        <v>565</v>
      </c>
      <c r="L423" s="567">
        <v>277.93</v>
      </c>
      <c r="M423" s="567">
        <v>277.93</v>
      </c>
      <c r="N423" s="566">
        <v>1</v>
      </c>
      <c r="O423" s="630">
        <v>0.5</v>
      </c>
      <c r="P423" s="567"/>
      <c r="Q423" s="582">
        <v>0</v>
      </c>
      <c r="R423" s="566"/>
      <c r="S423" s="582">
        <v>0</v>
      </c>
      <c r="T423" s="630"/>
      <c r="U423" s="612">
        <v>0</v>
      </c>
    </row>
    <row r="424" spans="1:21" ht="14.4" customHeight="1" x14ac:dyDescent="0.3">
      <c r="A424" s="565">
        <v>30</v>
      </c>
      <c r="B424" s="566" t="s">
        <v>438</v>
      </c>
      <c r="C424" s="566">
        <v>89301301</v>
      </c>
      <c r="D424" s="628" t="s">
        <v>3533</v>
      </c>
      <c r="E424" s="629" t="s">
        <v>2275</v>
      </c>
      <c r="F424" s="566" t="s">
        <v>2263</v>
      </c>
      <c r="G424" s="566" t="s">
        <v>2517</v>
      </c>
      <c r="H424" s="566" t="s">
        <v>1360</v>
      </c>
      <c r="I424" s="566" t="s">
        <v>1897</v>
      </c>
      <c r="J424" s="566" t="s">
        <v>1443</v>
      </c>
      <c r="K424" s="566" t="s">
        <v>1444</v>
      </c>
      <c r="L424" s="567">
        <v>41.89</v>
      </c>
      <c r="M424" s="567">
        <v>209.45</v>
      </c>
      <c r="N424" s="566">
        <v>5</v>
      </c>
      <c r="O424" s="630">
        <v>2</v>
      </c>
      <c r="P424" s="567"/>
      <c r="Q424" s="582">
        <v>0</v>
      </c>
      <c r="R424" s="566"/>
      <c r="S424" s="582">
        <v>0</v>
      </c>
      <c r="T424" s="630"/>
      <c r="U424" s="612">
        <v>0</v>
      </c>
    </row>
    <row r="425" spans="1:21" ht="14.4" customHeight="1" x14ac:dyDescent="0.3">
      <c r="A425" s="565">
        <v>30</v>
      </c>
      <c r="B425" s="566" t="s">
        <v>438</v>
      </c>
      <c r="C425" s="566">
        <v>89301301</v>
      </c>
      <c r="D425" s="628" t="s">
        <v>3533</v>
      </c>
      <c r="E425" s="629" t="s">
        <v>2275</v>
      </c>
      <c r="F425" s="566" t="s">
        <v>2263</v>
      </c>
      <c r="G425" s="566" t="s">
        <v>2831</v>
      </c>
      <c r="H425" s="566" t="s">
        <v>437</v>
      </c>
      <c r="I425" s="566" t="s">
        <v>2832</v>
      </c>
      <c r="J425" s="566" t="s">
        <v>2833</v>
      </c>
      <c r="K425" s="566" t="s">
        <v>837</v>
      </c>
      <c r="L425" s="567">
        <v>193.64</v>
      </c>
      <c r="M425" s="567">
        <v>193.64</v>
      </c>
      <c r="N425" s="566">
        <v>1</v>
      </c>
      <c r="O425" s="630">
        <v>0.5</v>
      </c>
      <c r="P425" s="567">
        <v>193.64</v>
      </c>
      <c r="Q425" s="582">
        <v>1</v>
      </c>
      <c r="R425" s="566">
        <v>1</v>
      </c>
      <c r="S425" s="582">
        <v>1</v>
      </c>
      <c r="T425" s="630">
        <v>0.5</v>
      </c>
      <c r="U425" s="612">
        <v>1</v>
      </c>
    </row>
    <row r="426" spans="1:21" ht="14.4" customHeight="1" x14ac:dyDescent="0.3">
      <c r="A426" s="565">
        <v>30</v>
      </c>
      <c r="B426" s="566" t="s">
        <v>438</v>
      </c>
      <c r="C426" s="566">
        <v>89301301</v>
      </c>
      <c r="D426" s="628" t="s">
        <v>3533</v>
      </c>
      <c r="E426" s="629" t="s">
        <v>2275</v>
      </c>
      <c r="F426" s="566" t="s">
        <v>2263</v>
      </c>
      <c r="G426" s="566" t="s">
        <v>2291</v>
      </c>
      <c r="H426" s="566" t="s">
        <v>437</v>
      </c>
      <c r="I426" s="566" t="s">
        <v>1904</v>
      </c>
      <c r="J426" s="566" t="s">
        <v>468</v>
      </c>
      <c r="K426" s="566" t="s">
        <v>483</v>
      </c>
      <c r="L426" s="567">
        <v>56.02</v>
      </c>
      <c r="M426" s="567">
        <v>56.02</v>
      </c>
      <c r="N426" s="566">
        <v>1</v>
      </c>
      <c r="O426" s="630">
        <v>0.5</v>
      </c>
      <c r="P426" s="567"/>
      <c r="Q426" s="582">
        <v>0</v>
      </c>
      <c r="R426" s="566"/>
      <c r="S426" s="582">
        <v>0</v>
      </c>
      <c r="T426" s="630"/>
      <c r="U426" s="612">
        <v>0</v>
      </c>
    </row>
    <row r="427" spans="1:21" ht="14.4" customHeight="1" x14ac:dyDescent="0.3">
      <c r="A427" s="565">
        <v>30</v>
      </c>
      <c r="B427" s="566" t="s">
        <v>438</v>
      </c>
      <c r="C427" s="566">
        <v>89301301</v>
      </c>
      <c r="D427" s="628" t="s">
        <v>3533</v>
      </c>
      <c r="E427" s="629" t="s">
        <v>2275</v>
      </c>
      <c r="F427" s="566" t="s">
        <v>2263</v>
      </c>
      <c r="G427" s="566" t="s">
        <v>2291</v>
      </c>
      <c r="H427" s="566" t="s">
        <v>1360</v>
      </c>
      <c r="I427" s="566" t="s">
        <v>1905</v>
      </c>
      <c r="J427" s="566" t="s">
        <v>1439</v>
      </c>
      <c r="K427" s="566" t="s">
        <v>555</v>
      </c>
      <c r="L427" s="567">
        <v>44.89</v>
      </c>
      <c r="M427" s="567">
        <v>89.78</v>
      </c>
      <c r="N427" s="566">
        <v>2</v>
      </c>
      <c r="O427" s="630">
        <v>1</v>
      </c>
      <c r="P427" s="567"/>
      <c r="Q427" s="582">
        <v>0</v>
      </c>
      <c r="R427" s="566"/>
      <c r="S427" s="582">
        <v>0</v>
      </c>
      <c r="T427" s="630"/>
      <c r="U427" s="612">
        <v>0</v>
      </c>
    </row>
    <row r="428" spans="1:21" ht="14.4" customHeight="1" x14ac:dyDescent="0.3">
      <c r="A428" s="565">
        <v>30</v>
      </c>
      <c r="B428" s="566" t="s">
        <v>438</v>
      </c>
      <c r="C428" s="566">
        <v>89301301</v>
      </c>
      <c r="D428" s="628" t="s">
        <v>3533</v>
      </c>
      <c r="E428" s="629" t="s">
        <v>2275</v>
      </c>
      <c r="F428" s="566" t="s">
        <v>2263</v>
      </c>
      <c r="G428" s="566" t="s">
        <v>2291</v>
      </c>
      <c r="H428" s="566" t="s">
        <v>437</v>
      </c>
      <c r="I428" s="566" t="s">
        <v>1907</v>
      </c>
      <c r="J428" s="566" t="s">
        <v>1908</v>
      </c>
      <c r="K428" s="566" t="s">
        <v>555</v>
      </c>
      <c r="L428" s="567">
        <v>44.89</v>
      </c>
      <c r="M428" s="567">
        <v>134.67000000000002</v>
      </c>
      <c r="N428" s="566">
        <v>3</v>
      </c>
      <c r="O428" s="630">
        <v>1.5</v>
      </c>
      <c r="P428" s="567">
        <v>44.89</v>
      </c>
      <c r="Q428" s="582">
        <v>0.33333333333333331</v>
      </c>
      <c r="R428" s="566">
        <v>1</v>
      </c>
      <c r="S428" s="582">
        <v>0.33333333333333331</v>
      </c>
      <c r="T428" s="630">
        <v>1</v>
      </c>
      <c r="U428" s="612">
        <v>0.66666666666666663</v>
      </c>
    </row>
    <row r="429" spans="1:21" ht="14.4" customHeight="1" x14ac:dyDescent="0.3">
      <c r="A429" s="565">
        <v>30</v>
      </c>
      <c r="B429" s="566" t="s">
        <v>438</v>
      </c>
      <c r="C429" s="566">
        <v>89301301</v>
      </c>
      <c r="D429" s="628" t="s">
        <v>3533</v>
      </c>
      <c r="E429" s="629" t="s">
        <v>2275</v>
      </c>
      <c r="F429" s="566" t="s">
        <v>2263</v>
      </c>
      <c r="G429" s="566" t="s">
        <v>2292</v>
      </c>
      <c r="H429" s="566" t="s">
        <v>437</v>
      </c>
      <c r="I429" s="566" t="s">
        <v>2293</v>
      </c>
      <c r="J429" s="566" t="s">
        <v>2294</v>
      </c>
      <c r="K429" s="566" t="s">
        <v>2295</v>
      </c>
      <c r="L429" s="567">
        <v>0</v>
      </c>
      <c r="M429" s="567">
        <v>0</v>
      </c>
      <c r="N429" s="566">
        <v>1</v>
      </c>
      <c r="O429" s="630">
        <v>0.5</v>
      </c>
      <c r="P429" s="567"/>
      <c r="Q429" s="582"/>
      <c r="R429" s="566"/>
      <c r="S429" s="582">
        <v>0</v>
      </c>
      <c r="T429" s="630"/>
      <c r="U429" s="612">
        <v>0</v>
      </c>
    </row>
    <row r="430" spans="1:21" ht="14.4" customHeight="1" x14ac:dyDescent="0.3">
      <c r="A430" s="565">
        <v>30</v>
      </c>
      <c r="B430" s="566" t="s">
        <v>438</v>
      </c>
      <c r="C430" s="566">
        <v>89301301</v>
      </c>
      <c r="D430" s="628" t="s">
        <v>3533</v>
      </c>
      <c r="E430" s="629" t="s">
        <v>2275</v>
      </c>
      <c r="F430" s="566" t="s">
        <v>2263</v>
      </c>
      <c r="G430" s="566" t="s">
        <v>2834</v>
      </c>
      <c r="H430" s="566" t="s">
        <v>437</v>
      </c>
      <c r="I430" s="566" t="s">
        <v>2835</v>
      </c>
      <c r="J430" s="566" t="s">
        <v>2836</v>
      </c>
      <c r="K430" s="566" t="s">
        <v>1902</v>
      </c>
      <c r="L430" s="567">
        <v>94.41</v>
      </c>
      <c r="M430" s="567">
        <v>94.41</v>
      </c>
      <c r="N430" s="566">
        <v>1</v>
      </c>
      <c r="O430" s="630">
        <v>0.5</v>
      </c>
      <c r="P430" s="567"/>
      <c r="Q430" s="582">
        <v>0</v>
      </c>
      <c r="R430" s="566"/>
      <c r="S430" s="582">
        <v>0</v>
      </c>
      <c r="T430" s="630"/>
      <c r="U430" s="612">
        <v>0</v>
      </c>
    </row>
    <row r="431" spans="1:21" ht="14.4" customHeight="1" x14ac:dyDescent="0.3">
      <c r="A431" s="565">
        <v>30</v>
      </c>
      <c r="B431" s="566" t="s">
        <v>438</v>
      </c>
      <c r="C431" s="566">
        <v>89301301</v>
      </c>
      <c r="D431" s="628" t="s">
        <v>3533</v>
      </c>
      <c r="E431" s="629" t="s">
        <v>2275</v>
      </c>
      <c r="F431" s="566" t="s">
        <v>2263</v>
      </c>
      <c r="G431" s="566" t="s">
        <v>2301</v>
      </c>
      <c r="H431" s="566" t="s">
        <v>1360</v>
      </c>
      <c r="I431" s="566" t="s">
        <v>2200</v>
      </c>
      <c r="J431" s="566" t="s">
        <v>1392</v>
      </c>
      <c r="K431" s="566" t="s">
        <v>1930</v>
      </c>
      <c r="L431" s="567">
        <v>162.13</v>
      </c>
      <c r="M431" s="567">
        <v>162.13</v>
      </c>
      <c r="N431" s="566">
        <v>1</v>
      </c>
      <c r="O431" s="630">
        <v>0.5</v>
      </c>
      <c r="P431" s="567"/>
      <c r="Q431" s="582">
        <v>0</v>
      </c>
      <c r="R431" s="566"/>
      <c r="S431" s="582">
        <v>0</v>
      </c>
      <c r="T431" s="630"/>
      <c r="U431" s="612">
        <v>0</v>
      </c>
    </row>
    <row r="432" spans="1:21" ht="14.4" customHeight="1" x14ac:dyDescent="0.3">
      <c r="A432" s="565">
        <v>30</v>
      </c>
      <c r="B432" s="566" t="s">
        <v>438</v>
      </c>
      <c r="C432" s="566">
        <v>89301301</v>
      </c>
      <c r="D432" s="628" t="s">
        <v>3533</v>
      </c>
      <c r="E432" s="629" t="s">
        <v>2275</v>
      </c>
      <c r="F432" s="566" t="s">
        <v>2263</v>
      </c>
      <c r="G432" s="566" t="s">
        <v>2301</v>
      </c>
      <c r="H432" s="566" t="s">
        <v>1360</v>
      </c>
      <c r="I432" s="566" t="s">
        <v>2201</v>
      </c>
      <c r="J432" s="566" t="s">
        <v>1394</v>
      </c>
      <c r="K432" s="566" t="s">
        <v>2202</v>
      </c>
      <c r="L432" s="567">
        <v>216.16</v>
      </c>
      <c r="M432" s="567">
        <v>432.32</v>
      </c>
      <c r="N432" s="566">
        <v>2</v>
      </c>
      <c r="O432" s="630">
        <v>1</v>
      </c>
      <c r="P432" s="567">
        <v>216.16</v>
      </c>
      <c r="Q432" s="582">
        <v>0.5</v>
      </c>
      <c r="R432" s="566">
        <v>1</v>
      </c>
      <c r="S432" s="582">
        <v>0.5</v>
      </c>
      <c r="T432" s="630">
        <v>0.5</v>
      </c>
      <c r="U432" s="612">
        <v>0.5</v>
      </c>
    </row>
    <row r="433" spans="1:21" ht="14.4" customHeight="1" x14ac:dyDescent="0.3">
      <c r="A433" s="565">
        <v>30</v>
      </c>
      <c r="B433" s="566" t="s">
        <v>438</v>
      </c>
      <c r="C433" s="566">
        <v>89301301</v>
      </c>
      <c r="D433" s="628" t="s">
        <v>3533</v>
      </c>
      <c r="E433" s="629" t="s">
        <v>2275</v>
      </c>
      <c r="F433" s="566" t="s">
        <v>2263</v>
      </c>
      <c r="G433" s="566" t="s">
        <v>2837</v>
      </c>
      <c r="H433" s="566" t="s">
        <v>437</v>
      </c>
      <c r="I433" s="566" t="s">
        <v>2838</v>
      </c>
      <c r="J433" s="566" t="s">
        <v>2839</v>
      </c>
      <c r="K433" s="566" t="s">
        <v>2344</v>
      </c>
      <c r="L433" s="567">
        <v>29.49</v>
      </c>
      <c r="M433" s="567">
        <v>29.49</v>
      </c>
      <c r="N433" s="566">
        <v>1</v>
      </c>
      <c r="O433" s="630">
        <v>0.5</v>
      </c>
      <c r="P433" s="567"/>
      <c r="Q433" s="582">
        <v>0</v>
      </c>
      <c r="R433" s="566"/>
      <c r="S433" s="582">
        <v>0</v>
      </c>
      <c r="T433" s="630"/>
      <c r="U433" s="612">
        <v>0</v>
      </c>
    </row>
    <row r="434" spans="1:21" ht="14.4" customHeight="1" x14ac:dyDescent="0.3">
      <c r="A434" s="565">
        <v>30</v>
      </c>
      <c r="B434" s="566" t="s">
        <v>438</v>
      </c>
      <c r="C434" s="566">
        <v>89301301</v>
      </c>
      <c r="D434" s="628" t="s">
        <v>3533</v>
      </c>
      <c r="E434" s="629" t="s">
        <v>2275</v>
      </c>
      <c r="F434" s="566" t="s">
        <v>2263</v>
      </c>
      <c r="G434" s="566" t="s">
        <v>2308</v>
      </c>
      <c r="H434" s="566" t="s">
        <v>437</v>
      </c>
      <c r="I434" s="566" t="s">
        <v>2309</v>
      </c>
      <c r="J434" s="566" t="s">
        <v>2310</v>
      </c>
      <c r="K434" s="566" t="s">
        <v>2311</v>
      </c>
      <c r="L434" s="567">
        <v>36.89</v>
      </c>
      <c r="M434" s="567">
        <v>36.89</v>
      </c>
      <c r="N434" s="566">
        <v>1</v>
      </c>
      <c r="O434" s="630">
        <v>0.5</v>
      </c>
      <c r="P434" s="567"/>
      <c r="Q434" s="582">
        <v>0</v>
      </c>
      <c r="R434" s="566"/>
      <c r="S434" s="582">
        <v>0</v>
      </c>
      <c r="T434" s="630"/>
      <c r="U434" s="612">
        <v>0</v>
      </c>
    </row>
    <row r="435" spans="1:21" ht="14.4" customHeight="1" x14ac:dyDescent="0.3">
      <c r="A435" s="565">
        <v>30</v>
      </c>
      <c r="B435" s="566" t="s">
        <v>438</v>
      </c>
      <c r="C435" s="566">
        <v>89301301</v>
      </c>
      <c r="D435" s="628" t="s">
        <v>3533</v>
      </c>
      <c r="E435" s="629" t="s">
        <v>2275</v>
      </c>
      <c r="F435" s="566" t="s">
        <v>2263</v>
      </c>
      <c r="G435" s="566" t="s">
        <v>2840</v>
      </c>
      <c r="H435" s="566" t="s">
        <v>437</v>
      </c>
      <c r="I435" s="566" t="s">
        <v>2841</v>
      </c>
      <c r="J435" s="566" t="s">
        <v>1075</v>
      </c>
      <c r="K435" s="566" t="s">
        <v>2842</v>
      </c>
      <c r="L435" s="567">
        <v>58.33</v>
      </c>
      <c r="M435" s="567">
        <v>58.33</v>
      </c>
      <c r="N435" s="566">
        <v>1</v>
      </c>
      <c r="O435" s="630">
        <v>0.5</v>
      </c>
      <c r="P435" s="567">
        <v>58.33</v>
      </c>
      <c r="Q435" s="582">
        <v>1</v>
      </c>
      <c r="R435" s="566">
        <v>1</v>
      </c>
      <c r="S435" s="582">
        <v>1</v>
      </c>
      <c r="T435" s="630">
        <v>0.5</v>
      </c>
      <c r="U435" s="612">
        <v>1</v>
      </c>
    </row>
    <row r="436" spans="1:21" ht="14.4" customHeight="1" x14ac:dyDescent="0.3">
      <c r="A436" s="565">
        <v>30</v>
      </c>
      <c r="B436" s="566" t="s">
        <v>438</v>
      </c>
      <c r="C436" s="566">
        <v>89301301</v>
      </c>
      <c r="D436" s="628" t="s">
        <v>3533</v>
      </c>
      <c r="E436" s="629" t="s">
        <v>2275</v>
      </c>
      <c r="F436" s="566" t="s">
        <v>2263</v>
      </c>
      <c r="G436" s="566" t="s">
        <v>2529</v>
      </c>
      <c r="H436" s="566" t="s">
        <v>437</v>
      </c>
      <c r="I436" s="566" t="s">
        <v>2843</v>
      </c>
      <c r="J436" s="566" t="s">
        <v>764</v>
      </c>
      <c r="K436" s="566" t="s">
        <v>765</v>
      </c>
      <c r="L436" s="567">
        <v>138.61000000000001</v>
      </c>
      <c r="M436" s="567">
        <v>138.61000000000001</v>
      </c>
      <c r="N436" s="566">
        <v>1</v>
      </c>
      <c r="O436" s="630">
        <v>0.5</v>
      </c>
      <c r="P436" s="567">
        <v>138.61000000000001</v>
      </c>
      <c r="Q436" s="582">
        <v>1</v>
      </c>
      <c r="R436" s="566">
        <v>1</v>
      </c>
      <c r="S436" s="582">
        <v>1</v>
      </c>
      <c r="T436" s="630">
        <v>0.5</v>
      </c>
      <c r="U436" s="612">
        <v>1</v>
      </c>
    </row>
    <row r="437" spans="1:21" ht="14.4" customHeight="1" x14ac:dyDescent="0.3">
      <c r="A437" s="565">
        <v>30</v>
      </c>
      <c r="B437" s="566" t="s">
        <v>438</v>
      </c>
      <c r="C437" s="566">
        <v>89301301</v>
      </c>
      <c r="D437" s="628" t="s">
        <v>3533</v>
      </c>
      <c r="E437" s="629" t="s">
        <v>2275</v>
      </c>
      <c r="F437" s="566" t="s">
        <v>2263</v>
      </c>
      <c r="G437" s="566" t="s">
        <v>2529</v>
      </c>
      <c r="H437" s="566" t="s">
        <v>437</v>
      </c>
      <c r="I437" s="566" t="s">
        <v>2530</v>
      </c>
      <c r="J437" s="566" t="s">
        <v>764</v>
      </c>
      <c r="K437" s="566" t="s">
        <v>1829</v>
      </c>
      <c r="L437" s="567">
        <v>115.3</v>
      </c>
      <c r="M437" s="567">
        <v>230.6</v>
      </c>
      <c r="N437" s="566">
        <v>2</v>
      </c>
      <c r="O437" s="630">
        <v>1</v>
      </c>
      <c r="P437" s="567"/>
      <c r="Q437" s="582">
        <v>0</v>
      </c>
      <c r="R437" s="566"/>
      <c r="S437" s="582">
        <v>0</v>
      </c>
      <c r="T437" s="630"/>
      <c r="U437" s="612">
        <v>0</v>
      </c>
    </row>
    <row r="438" spans="1:21" ht="14.4" customHeight="1" x14ac:dyDescent="0.3">
      <c r="A438" s="565">
        <v>30</v>
      </c>
      <c r="B438" s="566" t="s">
        <v>438</v>
      </c>
      <c r="C438" s="566">
        <v>89301301</v>
      </c>
      <c r="D438" s="628" t="s">
        <v>3533</v>
      </c>
      <c r="E438" s="629" t="s">
        <v>2275</v>
      </c>
      <c r="F438" s="566" t="s">
        <v>2263</v>
      </c>
      <c r="G438" s="566" t="s">
        <v>2312</v>
      </c>
      <c r="H438" s="566" t="s">
        <v>1360</v>
      </c>
      <c r="I438" s="566" t="s">
        <v>1881</v>
      </c>
      <c r="J438" s="566" t="s">
        <v>1431</v>
      </c>
      <c r="K438" s="566" t="s">
        <v>530</v>
      </c>
      <c r="L438" s="567">
        <v>254.43</v>
      </c>
      <c r="M438" s="567">
        <v>254.43</v>
      </c>
      <c r="N438" s="566">
        <v>1</v>
      </c>
      <c r="O438" s="630">
        <v>0.5</v>
      </c>
      <c r="P438" s="567"/>
      <c r="Q438" s="582">
        <v>0</v>
      </c>
      <c r="R438" s="566"/>
      <c r="S438" s="582">
        <v>0</v>
      </c>
      <c r="T438" s="630"/>
      <c r="U438" s="612">
        <v>0</v>
      </c>
    </row>
    <row r="439" spans="1:21" ht="14.4" customHeight="1" x14ac:dyDescent="0.3">
      <c r="A439" s="565">
        <v>30</v>
      </c>
      <c r="B439" s="566" t="s">
        <v>438</v>
      </c>
      <c r="C439" s="566">
        <v>89301301</v>
      </c>
      <c r="D439" s="628" t="s">
        <v>3533</v>
      </c>
      <c r="E439" s="629" t="s">
        <v>2275</v>
      </c>
      <c r="F439" s="566" t="s">
        <v>2263</v>
      </c>
      <c r="G439" s="566" t="s">
        <v>2319</v>
      </c>
      <c r="H439" s="566" t="s">
        <v>1360</v>
      </c>
      <c r="I439" s="566" t="s">
        <v>2214</v>
      </c>
      <c r="J439" s="566" t="s">
        <v>1518</v>
      </c>
      <c r="K439" s="566" t="s">
        <v>512</v>
      </c>
      <c r="L439" s="567">
        <v>232.44</v>
      </c>
      <c r="M439" s="567">
        <v>232.44</v>
      </c>
      <c r="N439" s="566">
        <v>1</v>
      </c>
      <c r="O439" s="630">
        <v>0.5</v>
      </c>
      <c r="P439" s="567">
        <v>232.44</v>
      </c>
      <c r="Q439" s="582">
        <v>1</v>
      </c>
      <c r="R439" s="566">
        <v>1</v>
      </c>
      <c r="S439" s="582">
        <v>1</v>
      </c>
      <c r="T439" s="630">
        <v>0.5</v>
      </c>
      <c r="U439" s="612">
        <v>1</v>
      </c>
    </row>
    <row r="440" spans="1:21" ht="14.4" customHeight="1" x14ac:dyDescent="0.3">
      <c r="A440" s="565">
        <v>30</v>
      </c>
      <c r="B440" s="566" t="s">
        <v>438</v>
      </c>
      <c r="C440" s="566">
        <v>89301301</v>
      </c>
      <c r="D440" s="628" t="s">
        <v>3533</v>
      </c>
      <c r="E440" s="629" t="s">
        <v>2275</v>
      </c>
      <c r="F440" s="566" t="s">
        <v>2263</v>
      </c>
      <c r="G440" s="566" t="s">
        <v>2537</v>
      </c>
      <c r="H440" s="566" t="s">
        <v>437</v>
      </c>
      <c r="I440" s="566" t="s">
        <v>2844</v>
      </c>
      <c r="J440" s="566" t="s">
        <v>1776</v>
      </c>
      <c r="K440" s="566" t="s">
        <v>2845</v>
      </c>
      <c r="L440" s="567">
        <v>81.77</v>
      </c>
      <c r="M440" s="567">
        <v>163.54</v>
      </c>
      <c r="N440" s="566">
        <v>2</v>
      </c>
      <c r="O440" s="630">
        <v>1</v>
      </c>
      <c r="P440" s="567">
        <v>81.77</v>
      </c>
      <c r="Q440" s="582">
        <v>0.5</v>
      </c>
      <c r="R440" s="566">
        <v>1</v>
      </c>
      <c r="S440" s="582">
        <v>0.5</v>
      </c>
      <c r="T440" s="630">
        <v>0.5</v>
      </c>
      <c r="U440" s="612">
        <v>0.5</v>
      </c>
    </row>
    <row r="441" spans="1:21" ht="14.4" customHeight="1" x14ac:dyDescent="0.3">
      <c r="A441" s="565">
        <v>30</v>
      </c>
      <c r="B441" s="566" t="s">
        <v>438</v>
      </c>
      <c r="C441" s="566">
        <v>89301301</v>
      </c>
      <c r="D441" s="628" t="s">
        <v>3533</v>
      </c>
      <c r="E441" s="629" t="s">
        <v>2275</v>
      </c>
      <c r="F441" s="566" t="s">
        <v>2263</v>
      </c>
      <c r="G441" s="566" t="s">
        <v>2537</v>
      </c>
      <c r="H441" s="566" t="s">
        <v>437</v>
      </c>
      <c r="I441" s="566" t="s">
        <v>1775</v>
      </c>
      <c r="J441" s="566" t="s">
        <v>1776</v>
      </c>
      <c r="K441" s="566" t="s">
        <v>1777</v>
      </c>
      <c r="L441" s="567">
        <v>32.71</v>
      </c>
      <c r="M441" s="567">
        <v>32.71</v>
      </c>
      <c r="N441" s="566">
        <v>1</v>
      </c>
      <c r="O441" s="630">
        <v>0.5</v>
      </c>
      <c r="P441" s="567"/>
      <c r="Q441" s="582">
        <v>0</v>
      </c>
      <c r="R441" s="566"/>
      <c r="S441" s="582">
        <v>0</v>
      </c>
      <c r="T441" s="630"/>
      <c r="U441" s="612">
        <v>0</v>
      </c>
    </row>
    <row r="442" spans="1:21" ht="14.4" customHeight="1" x14ac:dyDescent="0.3">
      <c r="A442" s="565">
        <v>30</v>
      </c>
      <c r="B442" s="566" t="s">
        <v>438</v>
      </c>
      <c r="C442" s="566">
        <v>89301301</v>
      </c>
      <c r="D442" s="628" t="s">
        <v>3533</v>
      </c>
      <c r="E442" s="629" t="s">
        <v>2275</v>
      </c>
      <c r="F442" s="566" t="s">
        <v>2263</v>
      </c>
      <c r="G442" s="566" t="s">
        <v>2846</v>
      </c>
      <c r="H442" s="566" t="s">
        <v>437</v>
      </c>
      <c r="I442" s="566" t="s">
        <v>2847</v>
      </c>
      <c r="J442" s="566" t="s">
        <v>696</v>
      </c>
      <c r="K442" s="566" t="s">
        <v>2848</v>
      </c>
      <c r="L442" s="567">
        <v>55.38</v>
      </c>
      <c r="M442" s="567">
        <v>55.38</v>
      </c>
      <c r="N442" s="566">
        <v>1</v>
      </c>
      <c r="O442" s="630">
        <v>0.5</v>
      </c>
      <c r="P442" s="567">
        <v>55.38</v>
      </c>
      <c r="Q442" s="582">
        <v>1</v>
      </c>
      <c r="R442" s="566">
        <v>1</v>
      </c>
      <c r="S442" s="582">
        <v>1</v>
      </c>
      <c r="T442" s="630">
        <v>0.5</v>
      </c>
      <c r="U442" s="612">
        <v>1</v>
      </c>
    </row>
    <row r="443" spans="1:21" ht="14.4" customHeight="1" x14ac:dyDescent="0.3">
      <c r="A443" s="565">
        <v>30</v>
      </c>
      <c r="B443" s="566" t="s">
        <v>438</v>
      </c>
      <c r="C443" s="566">
        <v>89301301</v>
      </c>
      <c r="D443" s="628" t="s">
        <v>3533</v>
      </c>
      <c r="E443" s="629" t="s">
        <v>2275</v>
      </c>
      <c r="F443" s="566" t="s">
        <v>2263</v>
      </c>
      <c r="G443" s="566" t="s">
        <v>2541</v>
      </c>
      <c r="H443" s="566" t="s">
        <v>1360</v>
      </c>
      <c r="I443" s="566" t="s">
        <v>1999</v>
      </c>
      <c r="J443" s="566" t="s">
        <v>1454</v>
      </c>
      <c r="K443" s="566" t="s">
        <v>2000</v>
      </c>
      <c r="L443" s="567">
        <v>157.19</v>
      </c>
      <c r="M443" s="567">
        <v>157.19</v>
      </c>
      <c r="N443" s="566">
        <v>1</v>
      </c>
      <c r="O443" s="630">
        <v>0.5</v>
      </c>
      <c r="P443" s="567"/>
      <c r="Q443" s="582">
        <v>0</v>
      </c>
      <c r="R443" s="566"/>
      <c r="S443" s="582">
        <v>0</v>
      </c>
      <c r="T443" s="630"/>
      <c r="U443" s="612">
        <v>0</v>
      </c>
    </row>
    <row r="444" spans="1:21" ht="14.4" customHeight="1" x14ac:dyDescent="0.3">
      <c r="A444" s="565">
        <v>30</v>
      </c>
      <c r="B444" s="566" t="s">
        <v>438</v>
      </c>
      <c r="C444" s="566">
        <v>89301301</v>
      </c>
      <c r="D444" s="628" t="s">
        <v>3533</v>
      </c>
      <c r="E444" s="629" t="s">
        <v>2275</v>
      </c>
      <c r="F444" s="566" t="s">
        <v>2263</v>
      </c>
      <c r="G444" s="566" t="s">
        <v>2322</v>
      </c>
      <c r="H444" s="566" t="s">
        <v>437</v>
      </c>
      <c r="I444" s="566" t="s">
        <v>2849</v>
      </c>
      <c r="J444" s="566" t="s">
        <v>2850</v>
      </c>
      <c r="K444" s="566" t="s">
        <v>2327</v>
      </c>
      <c r="L444" s="567">
        <v>23.3</v>
      </c>
      <c r="M444" s="567">
        <v>23.3</v>
      </c>
      <c r="N444" s="566">
        <v>1</v>
      </c>
      <c r="O444" s="630">
        <v>0.5</v>
      </c>
      <c r="P444" s="567"/>
      <c r="Q444" s="582">
        <v>0</v>
      </c>
      <c r="R444" s="566"/>
      <c r="S444" s="582">
        <v>0</v>
      </c>
      <c r="T444" s="630"/>
      <c r="U444" s="612">
        <v>0</v>
      </c>
    </row>
    <row r="445" spans="1:21" ht="14.4" customHeight="1" x14ac:dyDescent="0.3">
      <c r="A445" s="565">
        <v>30</v>
      </c>
      <c r="B445" s="566" t="s">
        <v>438</v>
      </c>
      <c r="C445" s="566">
        <v>89301301</v>
      </c>
      <c r="D445" s="628" t="s">
        <v>3533</v>
      </c>
      <c r="E445" s="629" t="s">
        <v>2275</v>
      </c>
      <c r="F445" s="566" t="s">
        <v>2263</v>
      </c>
      <c r="G445" s="566" t="s">
        <v>2322</v>
      </c>
      <c r="H445" s="566" t="s">
        <v>437</v>
      </c>
      <c r="I445" s="566" t="s">
        <v>2326</v>
      </c>
      <c r="J445" s="566" t="s">
        <v>987</v>
      </c>
      <c r="K445" s="566" t="s">
        <v>2327</v>
      </c>
      <c r="L445" s="567">
        <v>23.3</v>
      </c>
      <c r="M445" s="567">
        <v>116.5</v>
      </c>
      <c r="N445" s="566">
        <v>5</v>
      </c>
      <c r="O445" s="630">
        <v>2.5</v>
      </c>
      <c r="P445" s="567"/>
      <c r="Q445" s="582">
        <v>0</v>
      </c>
      <c r="R445" s="566"/>
      <c r="S445" s="582">
        <v>0</v>
      </c>
      <c r="T445" s="630"/>
      <c r="U445" s="612">
        <v>0</v>
      </c>
    </row>
    <row r="446" spans="1:21" ht="14.4" customHeight="1" x14ac:dyDescent="0.3">
      <c r="A446" s="565">
        <v>30</v>
      </c>
      <c r="B446" s="566" t="s">
        <v>438</v>
      </c>
      <c r="C446" s="566">
        <v>89301301</v>
      </c>
      <c r="D446" s="628" t="s">
        <v>3533</v>
      </c>
      <c r="E446" s="629" t="s">
        <v>2275</v>
      </c>
      <c r="F446" s="566" t="s">
        <v>2263</v>
      </c>
      <c r="G446" s="566" t="s">
        <v>2322</v>
      </c>
      <c r="H446" s="566" t="s">
        <v>437</v>
      </c>
      <c r="I446" s="566" t="s">
        <v>2328</v>
      </c>
      <c r="J446" s="566" t="s">
        <v>987</v>
      </c>
      <c r="K446" s="566" t="s">
        <v>2329</v>
      </c>
      <c r="L446" s="567">
        <v>58.23</v>
      </c>
      <c r="M446" s="567">
        <v>174.69</v>
      </c>
      <c r="N446" s="566">
        <v>3</v>
      </c>
      <c r="O446" s="630">
        <v>1.5</v>
      </c>
      <c r="P446" s="567">
        <v>58.23</v>
      </c>
      <c r="Q446" s="582">
        <v>0.33333333333333331</v>
      </c>
      <c r="R446" s="566">
        <v>1</v>
      </c>
      <c r="S446" s="582">
        <v>0.33333333333333331</v>
      </c>
      <c r="T446" s="630">
        <v>0.5</v>
      </c>
      <c r="U446" s="612">
        <v>0.33333333333333331</v>
      </c>
    </row>
    <row r="447" spans="1:21" ht="14.4" customHeight="1" x14ac:dyDescent="0.3">
      <c r="A447" s="565">
        <v>30</v>
      </c>
      <c r="B447" s="566" t="s">
        <v>438</v>
      </c>
      <c r="C447" s="566">
        <v>89301301</v>
      </c>
      <c r="D447" s="628" t="s">
        <v>3533</v>
      </c>
      <c r="E447" s="629" t="s">
        <v>2275</v>
      </c>
      <c r="F447" s="566" t="s">
        <v>2263</v>
      </c>
      <c r="G447" s="566" t="s">
        <v>2322</v>
      </c>
      <c r="H447" s="566" t="s">
        <v>437</v>
      </c>
      <c r="I447" s="566" t="s">
        <v>2330</v>
      </c>
      <c r="J447" s="566" t="s">
        <v>989</v>
      </c>
      <c r="K447" s="566" t="s">
        <v>2331</v>
      </c>
      <c r="L447" s="567">
        <v>92.41</v>
      </c>
      <c r="M447" s="567">
        <v>92.41</v>
      </c>
      <c r="N447" s="566">
        <v>1</v>
      </c>
      <c r="O447" s="630">
        <v>0.5</v>
      </c>
      <c r="P447" s="567"/>
      <c r="Q447" s="582">
        <v>0</v>
      </c>
      <c r="R447" s="566"/>
      <c r="S447" s="582">
        <v>0</v>
      </c>
      <c r="T447" s="630"/>
      <c r="U447" s="612">
        <v>0</v>
      </c>
    </row>
    <row r="448" spans="1:21" ht="14.4" customHeight="1" x14ac:dyDescent="0.3">
      <c r="A448" s="565">
        <v>30</v>
      </c>
      <c r="B448" s="566" t="s">
        <v>438</v>
      </c>
      <c r="C448" s="566">
        <v>89301301</v>
      </c>
      <c r="D448" s="628" t="s">
        <v>3533</v>
      </c>
      <c r="E448" s="629" t="s">
        <v>2275</v>
      </c>
      <c r="F448" s="566" t="s">
        <v>2263</v>
      </c>
      <c r="G448" s="566" t="s">
        <v>2322</v>
      </c>
      <c r="H448" s="566" t="s">
        <v>437</v>
      </c>
      <c r="I448" s="566" t="s">
        <v>2542</v>
      </c>
      <c r="J448" s="566" t="s">
        <v>989</v>
      </c>
      <c r="K448" s="566" t="s">
        <v>2543</v>
      </c>
      <c r="L448" s="567">
        <v>154.02000000000001</v>
      </c>
      <c r="M448" s="567">
        <v>308.04000000000002</v>
      </c>
      <c r="N448" s="566">
        <v>2</v>
      </c>
      <c r="O448" s="630">
        <v>1.5</v>
      </c>
      <c r="P448" s="567"/>
      <c r="Q448" s="582">
        <v>0</v>
      </c>
      <c r="R448" s="566"/>
      <c r="S448" s="582">
        <v>0</v>
      </c>
      <c r="T448" s="630"/>
      <c r="U448" s="612">
        <v>0</v>
      </c>
    </row>
    <row r="449" spans="1:21" ht="14.4" customHeight="1" x14ac:dyDescent="0.3">
      <c r="A449" s="565">
        <v>30</v>
      </c>
      <c r="B449" s="566" t="s">
        <v>438</v>
      </c>
      <c r="C449" s="566">
        <v>89301301</v>
      </c>
      <c r="D449" s="628" t="s">
        <v>3533</v>
      </c>
      <c r="E449" s="629" t="s">
        <v>2275</v>
      </c>
      <c r="F449" s="566" t="s">
        <v>2263</v>
      </c>
      <c r="G449" s="566" t="s">
        <v>2322</v>
      </c>
      <c r="H449" s="566" t="s">
        <v>437</v>
      </c>
      <c r="I449" s="566" t="s">
        <v>2547</v>
      </c>
      <c r="J449" s="566" t="s">
        <v>2333</v>
      </c>
      <c r="K449" s="566" t="s">
        <v>2327</v>
      </c>
      <c r="L449" s="567">
        <v>0</v>
      </c>
      <c r="M449" s="567">
        <v>0</v>
      </c>
      <c r="N449" s="566">
        <v>5</v>
      </c>
      <c r="O449" s="630">
        <v>2.5</v>
      </c>
      <c r="P449" s="567">
        <v>0</v>
      </c>
      <c r="Q449" s="582"/>
      <c r="R449" s="566">
        <v>2</v>
      </c>
      <c r="S449" s="582">
        <v>0.4</v>
      </c>
      <c r="T449" s="630">
        <v>1</v>
      </c>
      <c r="U449" s="612">
        <v>0.4</v>
      </c>
    </row>
    <row r="450" spans="1:21" ht="14.4" customHeight="1" x14ac:dyDescent="0.3">
      <c r="A450" s="565">
        <v>30</v>
      </c>
      <c r="B450" s="566" t="s">
        <v>438</v>
      </c>
      <c r="C450" s="566">
        <v>89301301</v>
      </c>
      <c r="D450" s="628" t="s">
        <v>3533</v>
      </c>
      <c r="E450" s="629" t="s">
        <v>2275</v>
      </c>
      <c r="F450" s="566" t="s">
        <v>2263</v>
      </c>
      <c r="G450" s="566" t="s">
        <v>2322</v>
      </c>
      <c r="H450" s="566" t="s">
        <v>437</v>
      </c>
      <c r="I450" s="566" t="s">
        <v>2332</v>
      </c>
      <c r="J450" s="566" t="s">
        <v>2333</v>
      </c>
      <c r="K450" s="566" t="s">
        <v>2329</v>
      </c>
      <c r="L450" s="567">
        <v>58.23</v>
      </c>
      <c r="M450" s="567">
        <v>174.69</v>
      </c>
      <c r="N450" s="566">
        <v>3</v>
      </c>
      <c r="O450" s="630">
        <v>1.5</v>
      </c>
      <c r="P450" s="567">
        <v>58.23</v>
      </c>
      <c r="Q450" s="582">
        <v>0.33333333333333331</v>
      </c>
      <c r="R450" s="566">
        <v>1</v>
      </c>
      <c r="S450" s="582">
        <v>0.33333333333333331</v>
      </c>
      <c r="T450" s="630">
        <v>0.5</v>
      </c>
      <c r="U450" s="612">
        <v>0.33333333333333331</v>
      </c>
    </row>
    <row r="451" spans="1:21" ht="14.4" customHeight="1" x14ac:dyDescent="0.3">
      <c r="A451" s="565">
        <v>30</v>
      </c>
      <c r="B451" s="566" t="s">
        <v>438</v>
      </c>
      <c r="C451" s="566">
        <v>89301301</v>
      </c>
      <c r="D451" s="628" t="s">
        <v>3533</v>
      </c>
      <c r="E451" s="629" t="s">
        <v>2275</v>
      </c>
      <c r="F451" s="566" t="s">
        <v>2263</v>
      </c>
      <c r="G451" s="566" t="s">
        <v>2548</v>
      </c>
      <c r="H451" s="566" t="s">
        <v>437</v>
      </c>
      <c r="I451" s="566" t="s">
        <v>2549</v>
      </c>
      <c r="J451" s="566" t="s">
        <v>642</v>
      </c>
      <c r="K451" s="566" t="s">
        <v>2550</v>
      </c>
      <c r="L451" s="567">
        <v>99</v>
      </c>
      <c r="M451" s="567">
        <v>99</v>
      </c>
      <c r="N451" s="566">
        <v>1</v>
      </c>
      <c r="O451" s="630">
        <v>0.5</v>
      </c>
      <c r="P451" s="567"/>
      <c r="Q451" s="582">
        <v>0</v>
      </c>
      <c r="R451" s="566"/>
      <c r="S451" s="582">
        <v>0</v>
      </c>
      <c r="T451" s="630"/>
      <c r="U451" s="612">
        <v>0</v>
      </c>
    </row>
    <row r="452" spans="1:21" ht="14.4" customHeight="1" x14ac:dyDescent="0.3">
      <c r="A452" s="565">
        <v>30</v>
      </c>
      <c r="B452" s="566" t="s">
        <v>438</v>
      </c>
      <c r="C452" s="566">
        <v>89301301</v>
      </c>
      <c r="D452" s="628" t="s">
        <v>3533</v>
      </c>
      <c r="E452" s="629" t="s">
        <v>2275</v>
      </c>
      <c r="F452" s="566" t="s">
        <v>2263</v>
      </c>
      <c r="G452" s="566" t="s">
        <v>2334</v>
      </c>
      <c r="H452" s="566" t="s">
        <v>437</v>
      </c>
      <c r="I452" s="566" t="s">
        <v>2851</v>
      </c>
      <c r="J452" s="566" t="s">
        <v>1477</v>
      </c>
      <c r="K452" s="566" t="s">
        <v>2852</v>
      </c>
      <c r="L452" s="567">
        <v>0</v>
      </c>
      <c r="M452" s="567">
        <v>0</v>
      </c>
      <c r="N452" s="566">
        <v>1</v>
      </c>
      <c r="O452" s="630">
        <v>0.5</v>
      </c>
      <c r="P452" s="567">
        <v>0</v>
      </c>
      <c r="Q452" s="582"/>
      <c r="R452" s="566">
        <v>1</v>
      </c>
      <c r="S452" s="582">
        <v>1</v>
      </c>
      <c r="T452" s="630">
        <v>0.5</v>
      </c>
      <c r="U452" s="612">
        <v>1</v>
      </c>
    </row>
    <row r="453" spans="1:21" ht="14.4" customHeight="1" x14ac:dyDescent="0.3">
      <c r="A453" s="565">
        <v>30</v>
      </c>
      <c r="B453" s="566" t="s">
        <v>438</v>
      </c>
      <c r="C453" s="566">
        <v>89301301</v>
      </c>
      <c r="D453" s="628" t="s">
        <v>3533</v>
      </c>
      <c r="E453" s="629" t="s">
        <v>2275</v>
      </c>
      <c r="F453" s="566" t="s">
        <v>2263</v>
      </c>
      <c r="G453" s="566" t="s">
        <v>2334</v>
      </c>
      <c r="H453" s="566" t="s">
        <v>1360</v>
      </c>
      <c r="I453" s="566" t="s">
        <v>2163</v>
      </c>
      <c r="J453" s="566" t="s">
        <v>1477</v>
      </c>
      <c r="K453" s="566" t="s">
        <v>2164</v>
      </c>
      <c r="L453" s="567">
        <v>443.52</v>
      </c>
      <c r="M453" s="567">
        <v>443.52</v>
      </c>
      <c r="N453" s="566">
        <v>1</v>
      </c>
      <c r="O453" s="630">
        <v>0.5</v>
      </c>
      <c r="P453" s="567">
        <v>443.52</v>
      </c>
      <c r="Q453" s="582">
        <v>1</v>
      </c>
      <c r="R453" s="566">
        <v>1</v>
      </c>
      <c r="S453" s="582">
        <v>1</v>
      </c>
      <c r="T453" s="630">
        <v>0.5</v>
      </c>
      <c r="U453" s="612">
        <v>1</v>
      </c>
    </row>
    <row r="454" spans="1:21" ht="14.4" customHeight="1" x14ac:dyDescent="0.3">
      <c r="A454" s="565">
        <v>30</v>
      </c>
      <c r="B454" s="566" t="s">
        <v>438</v>
      </c>
      <c r="C454" s="566">
        <v>89301301</v>
      </c>
      <c r="D454" s="628" t="s">
        <v>3533</v>
      </c>
      <c r="E454" s="629" t="s">
        <v>2275</v>
      </c>
      <c r="F454" s="566" t="s">
        <v>2263</v>
      </c>
      <c r="G454" s="566" t="s">
        <v>2551</v>
      </c>
      <c r="H454" s="566" t="s">
        <v>437</v>
      </c>
      <c r="I454" s="566" t="s">
        <v>2552</v>
      </c>
      <c r="J454" s="566" t="s">
        <v>657</v>
      </c>
      <c r="K454" s="566" t="s">
        <v>2553</v>
      </c>
      <c r="L454" s="567">
        <v>73.709999999999994</v>
      </c>
      <c r="M454" s="567">
        <v>73.709999999999994</v>
      </c>
      <c r="N454" s="566">
        <v>1</v>
      </c>
      <c r="O454" s="630">
        <v>0.5</v>
      </c>
      <c r="P454" s="567"/>
      <c r="Q454" s="582">
        <v>0</v>
      </c>
      <c r="R454" s="566"/>
      <c r="S454" s="582">
        <v>0</v>
      </c>
      <c r="T454" s="630"/>
      <c r="U454" s="612">
        <v>0</v>
      </c>
    </row>
    <row r="455" spans="1:21" ht="14.4" customHeight="1" x14ac:dyDescent="0.3">
      <c r="A455" s="565">
        <v>30</v>
      </c>
      <c r="B455" s="566" t="s">
        <v>438</v>
      </c>
      <c r="C455" s="566">
        <v>89301301</v>
      </c>
      <c r="D455" s="628" t="s">
        <v>3533</v>
      </c>
      <c r="E455" s="629" t="s">
        <v>2275</v>
      </c>
      <c r="F455" s="566" t="s">
        <v>2263</v>
      </c>
      <c r="G455" s="566" t="s">
        <v>2853</v>
      </c>
      <c r="H455" s="566" t="s">
        <v>437</v>
      </c>
      <c r="I455" s="566" t="s">
        <v>2854</v>
      </c>
      <c r="J455" s="566" t="s">
        <v>2855</v>
      </c>
      <c r="K455" s="566" t="s">
        <v>2856</v>
      </c>
      <c r="L455" s="567">
        <v>24.61</v>
      </c>
      <c r="M455" s="567">
        <v>24.61</v>
      </c>
      <c r="N455" s="566">
        <v>1</v>
      </c>
      <c r="O455" s="630">
        <v>0.5</v>
      </c>
      <c r="P455" s="567"/>
      <c r="Q455" s="582">
        <v>0</v>
      </c>
      <c r="R455" s="566"/>
      <c r="S455" s="582">
        <v>0</v>
      </c>
      <c r="T455" s="630"/>
      <c r="U455" s="612">
        <v>0</v>
      </c>
    </row>
    <row r="456" spans="1:21" ht="14.4" customHeight="1" x14ac:dyDescent="0.3">
      <c r="A456" s="565">
        <v>30</v>
      </c>
      <c r="B456" s="566" t="s">
        <v>438</v>
      </c>
      <c r="C456" s="566">
        <v>89301301</v>
      </c>
      <c r="D456" s="628" t="s">
        <v>3533</v>
      </c>
      <c r="E456" s="629" t="s">
        <v>2275</v>
      </c>
      <c r="F456" s="566" t="s">
        <v>2263</v>
      </c>
      <c r="G456" s="566" t="s">
        <v>2857</v>
      </c>
      <c r="H456" s="566" t="s">
        <v>437</v>
      </c>
      <c r="I456" s="566" t="s">
        <v>2858</v>
      </c>
      <c r="J456" s="566" t="s">
        <v>1046</v>
      </c>
      <c r="K456" s="566" t="s">
        <v>2859</v>
      </c>
      <c r="L456" s="567">
        <v>153.37</v>
      </c>
      <c r="M456" s="567">
        <v>460.11</v>
      </c>
      <c r="N456" s="566">
        <v>3</v>
      </c>
      <c r="O456" s="630">
        <v>1</v>
      </c>
      <c r="P456" s="567"/>
      <c r="Q456" s="582">
        <v>0</v>
      </c>
      <c r="R456" s="566"/>
      <c r="S456" s="582">
        <v>0</v>
      </c>
      <c r="T456" s="630"/>
      <c r="U456" s="612">
        <v>0</v>
      </c>
    </row>
    <row r="457" spans="1:21" ht="14.4" customHeight="1" x14ac:dyDescent="0.3">
      <c r="A457" s="565">
        <v>30</v>
      </c>
      <c r="B457" s="566" t="s">
        <v>438</v>
      </c>
      <c r="C457" s="566">
        <v>89301301</v>
      </c>
      <c r="D457" s="628" t="s">
        <v>3533</v>
      </c>
      <c r="E457" s="629" t="s">
        <v>2275</v>
      </c>
      <c r="F457" s="566" t="s">
        <v>2263</v>
      </c>
      <c r="G457" s="566" t="s">
        <v>2554</v>
      </c>
      <c r="H457" s="566" t="s">
        <v>437</v>
      </c>
      <c r="I457" s="566" t="s">
        <v>2555</v>
      </c>
      <c r="J457" s="566" t="s">
        <v>2556</v>
      </c>
      <c r="K457" s="566" t="s">
        <v>958</v>
      </c>
      <c r="L457" s="567">
        <v>33.36</v>
      </c>
      <c r="M457" s="567">
        <v>33.36</v>
      </c>
      <c r="N457" s="566">
        <v>1</v>
      </c>
      <c r="O457" s="630">
        <v>0.5</v>
      </c>
      <c r="P457" s="567">
        <v>33.36</v>
      </c>
      <c r="Q457" s="582">
        <v>1</v>
      </c>
      <c r="R457" s="566">
        <v>1</v>
      </c>
      <c r="S457" s="582">
        <v>1</v>
      </c>
      <c r="T457" s="630">
        <v>0.5</v>
      </c>
      <c r="U457" s="612">
        <v>1</v>
      </c>
    </row>
    <row r="458" spans="1:21" ht="14.4" customHeight="1" x14ac:dyDescent="0.3">
      <c r="A458" s="565">
        <v>30</v>
      </c>
      <c r="B458" s="566" t="s">
        <v>438</v>
      </c>
      <c r="C458" s="566">
        <v>89301301</v>
      </c>
      <c r="D458" s="628" t="s">
        <v>3533</v>
      </c>
      <c r="E458" s="629" t="s">
        <v>2275</v>
      </c>
      <c r="F458" s="566" t="s">
        <v>2263</v>
      </c>
      <c r="G458" s="566" t="s">
        <v>2557</v>
      </c>
      <c r="H458" s="566" t="s">
        <v>437</v>
      </c>
      <c r="I458" s="566" t="s">
        <v>2558</v>
      </c>
      <c r="J458" s="566" t="s">
        <v>2559</v>
      </c>
      <c r="K458" s="566" t="s">
        <v>2472</v>
      </c>
      <c r="L458" s="567">
        <v>19.059999999999999</v>
      </c>
      <c r="M458" s="567">
        <v>19.059999999999999</v>
      </c>
      <c r="N458" s="566">
        <v>1</v>
      </c>
      <c r="O458" s="630">
        <v>0.5</v>
      </c>
      <c r="P458" s="567"/>
      <c r="Q458" s="582">
        <v>0</v>
      </c>
      <c r="R458" s="566"/>
      <c r="S458" s="582">
        <v>0</v>
      </c>
      <c r="T458" s="630"/>
      <c r="U458" s="612">
        <v>0</v>
      </c>
    </row>
    <row r="459" spans="1:21" ht="14.4" customHeight="1" x14ac:dyDescent="0.3">
      <c r="A459" s="565">
        <v>30</v>
      </c>
      <c r="B459" s="566" t="s">
        <v>438</v>
      </c>
      <c r="C459" s="566">
        <v>89301301</v>
      </c>
      <c r="D459" s="628" t="s">
        <v>3533</v>
      </c>
      <c r="E459" s="629" t="s">
        <v>2275</v>
      </c>
      <c r="F459" s="566" t="s">
        <v>2263</v>
      </c>
      <c r="G459" s="566" t="s">
        <v>2557</v>
      </c>
      <c r="H459" s="566" t="s">
        <v>437</v>
      </c>
      <c r="I459" s="566" t="s">
        <v>2558</v>
      </c>
      <c r="J459" s="566" t="s">
        <v>2559</v>
      </c>
      <c r="K459" s="566" t="s">
        <v>2472</v>
      </c>
      <c r="L459" s="567">
        <v>22.96</v>
      </c>
      <c r="M459" s="567">
        <v>22.96</v>
      </c>
      <c r="N459" s="566">
        <v>1</v>
      </c>
      <c r="O459" s="630">
        <v>0.5</v>
      </c>
      <c r="P459" s="567"/>
      <c r="Q459" s="582">
        <v>0</v>
      </c>
      <c r="R459" s="566"/>
      <c r="S459" s="582">
        <v>0</v>
      </c>
      <c r="T459" s="630"/>
      <c r="U459" s="612">
        <v>0</v>
      </c>
    </row>
    <row r="460" spans="1:21" ht="14.4" customHeight="1" x14ac:dyDescent="0.3">
      <c r="A460" s="565">
        <v>30</v>
      </c>
      <c r="B460" s="566" t="s">
        <v>438</v>
      </c>
      <c r="C460" s="566">
        <v>89301301</v>
      </c>
      <c r="D460" s="628" t="s">
        <v>3533</v>
      </c>
      <c r="E460" s="629" t="s">
        <v>2275</v>
      </c>
      <c r="F460" s="566" t="s">
        <v>2263</v>
      </c>
      <c r="G460" s="566" t="s">
        <v>2339</v>
      </c>
      <c r="H460" s="566" t="s">
        <v>437</v>
      </c>
      <c r="I460" s="566" t="s">
        <v>2340</v>
      </c>
      <c r="J460" s="566" t="s">
        <v>540</v>
      </c>
      <c r="K460" s="566" t="s">
        <v>941</v>
      </c>
      <c r="L460" s="567">
        <v>0</v>
      </c>
      <c r="M460" s="567">
        <v>0</v>
      </c>
      <c r="N460" s="566">
        <v>1</v>
      </c>
      <c r="O460" s="630">
        <v>0.5</v>
      </c>
      <c r="P460" s="567"/>
      <c r="Q460" s="582"/>
      <c r="R460" s="566"/>
      <c r="S460" s="582">
        <v>0</v>
      </c>
      <c r="T460" s="630"/>
      <c r="U460" s="612">
        <v>0</v>
      </c>
    </row>
    <row r="461" spans="1:21" ht="14.4" customHeight="1" x14ac:dyDescent="0.3">
      <c r="A461" s="565">
        <v>30</v>
      </c>
      <c r="B461" s="566" t="s">
        <v>438</v>
      </c>
      <c r="C461" s="566">
        <v>89301301</v>
      </c>
      <c r="D461" s="628" t="s">
        <v>3533</v>
      </c>
      <c r="E461" s="629" t="s">
        <v>2275</v>
      </c>
      <c r="F461" s="566" t="s">
        <v>2263</v>
      </c>
      <c r="G461" s="566" t="s">
        <v>2339</v>
      </c>
      <c r="H461" s="566" t="s">
        <v>437</v>
      </c>
      <c r="I461" s="566" t="s">
        <v>1887</v>
      </c>
      <c r="J461" s="566" t="s">
        <v>540</v>
      </c>
      <c r="K461" s="566" t="s">
        <v>541</v>
      </c>
      <c r="L461" s="567">
        <v>33.729999999999997</v>
      </c>
      <c r="M461" s="567">
        <v>33.729999999999997</v>
      </c>
      <c r="N461" s="566">
        <v>1</v>
      </c>
      <c r="O461" s="630">
        <v>0.5</v>
      </c>
      <c r="P461" s="567"/>
      <c r="Q461" s="582">
        <v>0</v>
      </c>
      <c r="R461" s="566"/>
      <c r="S461" s="582">
        <v>0</v>
      </c>
      <c r="T461" s="630"/>
      <c r="U461" s="612">
        <v>0</v>
      </c>
    </row>
    <row r="462" spans="1:21" ht="14.4" customHeight="1" x14ac:dyDescent="0.3">
      <c r="A462" s="565">
        <v>30</v>
      </c>
      <c r="B462" s="566" t="s">
        <v>438</v>
      </c>
      <c r="C462" s="566">
        <v>89301301</v>
      </c>
      <c r="D462" s="628" t="s">
        <v>3533</v>
      </c>
      <c r="E462" s="629" t="s">
        <v>2275</v>
      </c>
      <c r="F462" s="566" t="s">
        <v>2263</v>
      </c>
      <c r="G462" s="566" t="s">
        <v>2860</v>
      </c>
      <c r="H462" s="566" t="s">
        <v>437</v>
      </c>
      <c r="I462" s="566" t="s">
        <v>2861</v>
      </c>
      <c r="J462" s="566" t="s">
        <v>1657</v>
      </c>
      <c r="K462" s="566" t="s">
        <v>2862</v>
      </c>
      <c r="L462" s="567">
        <v>55.65</v>
      </c>
      <c r="M462" s="567">
        <v>111.3</v>
      </c>
      <c r="N462" s="566">
        <v>2</v>
      </c>
      <c r="O462" s="630">
        <v>0.5</v>
      </c>
      <c r="P462" s="567">
        <v>111.3</v>
      </c>
      <c r="Q462" s="582">
        <v>1</v>
      </c>
      <c r="R462" s="566">
        <v>2</v>
      </c>
      <c r="S462" s="582">
        <v>1</v>
      </c>
      <c r="T462" s="630">
        <v>0.5</v>
      </c>
      <c r="U462" s="612">
        <v>1</v>
      </c>
    </row>
    <row r="463" spans="1:21" ht="14.4" customHeight="1" x14ac:dyDescent="0.3">
      <c r="A463" s="565">
        <v>30</v>
      </c>
      <c r="B463" s="566" t="s">
        <v>438</v>
      </c>
      <c r="C463" s="566">
        <v>89301301</v>
      </c>
      <c r="D463" s="628" t="s">
        <v>3533</v>
      </c>
      <c r="E463" s="629" t="s">
        <v>2275</v>
      </c>
      <c r="F463" s="566" t="s">
        <v>2263</v>
      </c>
      <c r="G463" s="566" t="s">
        <v>2863</v>
      </c>
      <c r="H463" s="566" t="s">
        <v>437</v>
      </c>
      <c r="I463" s="566" t="s">
        <v>2864</v>
      </c>
      <c r="J463" s="566" t="s">
        <v>1164</v>
      </c>
      <c r="K463" s="566" t="s">
        <v>555</v>
      </c>
      <c r="L463" s="567">
        <v>40.49</v>
      </c>
      <c r="M463" s="567">
        <v>80.98</v>
      </c>
      <c r="N463" s="566">
        <v>2</v>
      </c>
      <c r="O463" s="630">
        <v>0.5</v>
      </c>
      <c r="P463" s="567"/>
      <c r="Q463" s="582">
        <v>0</v>
      </c>
      <c r="R463" s="566"/>
      <c r="S463" s="582">
        <v>0</v>
      </c>
      <c r="T463" s="630"/>
      <c r="U463" s="612">
        <v>0</v>
      </c>
    </row>
    <row r="464" spans="1:21" ht="14.4" customHeight="1" x14ac:dyDescent="0.3">
      <c r="A464" s="565">
        <v>30</v>
      </c>
      <c r="B464" s="566" t="s">
        <v>438</v>
      </c>
      <c r="C464" s="566">
        <v>89301301</v>
      </c>
      <c r="D464" s="628" t="s">
        <v>3533</v>
      </c>
      <c r="E464" s="629" t="s">
        <v>2275</v>
      </c>
      <c r="F464" s="566" t="s">
        <v>2263</v>
      </c>
      <c r="G464" s="566" t="s">
        <v>2865</v>
      </c>
      <c r="H464" s="566" t="s">
        <v>1360</v>
      </c>
      <c r="I464" s="566" t="s">
        <v>1958</v>
      </c>
      <c r="J464" s="566" t="s">
        <v>1463</v>
      </c>
      <c r="K464" s="566" t="s">
        <v>565</v>
      </c>
      <c r="L464" s="567">
        <v>90.32</v>
      </c>
      <c r="M464" s="567">
        <v>90.32</v>
      </c>
      <c r="N464" s="566">
        <v>1</v>
      </c>
      <c r="O464" s="630">
        <v>1</v>
      </c>
      <c r="P464" s="567"/>
      <c r="Q464" s="582">
        <v>0</v>
      </c>
      <c r="R464" s="566"/>
      <c r="S464" s="582">
        <v>0</v>
      </c>
      <c r="T464" s="630"/>
      <c r="U464" s="612">
        <v>0</v>
      </c>
    </row>
    <row r="465" spans="1:21" ht="14.4" customHeight="1" x14ac:dyDescent="0.3">
      <c r="A465" s="565">
        <v>30</v>
      </c>
      <c r="B465" s="566" t="s">
        <v>438</v>
      </c>
      <c r="C465" s="566">
        <v>89301301</v>
      </c>
      <c r="D465" s="628" t="s">
        <v>3533</v>
      </c>
      <c r="E465" s="629" t="s">
        <v>2275</v>
      </c>
      <c r="F465" s="566" t="s">
        <v>2263</v>
      </c>
      <c r="G465" s="566" t="s">
        <v>2865</v>
      </c>
      <c r="H465" s="566" t="s">
        <v>1360</v>
      </c>
      <c r="I465" s="566" t="s">
        <v>1959</v>
      </c>
      <c r="J465" s="566" t="s">
        <v>1469</v>
      </c>
      <c r="K465" s="566" t="s">
        <v>565</v>
      </c>
      <c r="L465" s="567">
        <v>74.87</v>
      </c>
      <c r="M465" s="567">
        <v>299.48</v>
      </c>
      <c r="N465" s="566">
        <v>4</v>
      </c>
      <c r="O465" s="630">
        <v>1</v>
      </c>
      <c r="P465" s="567"/>
      <c r="Q465" s="582">
        <v>0</v>
      </c>
      <c r="R465" s="566"/>
      <c r="S465" s="582">
        <v>0</v>
      </c>
      <c r="T465" s="630"/>
      <c r="U465" s="612">
        <v>0</v>
      </c>
    </row>
    <row r="466" spans="1:21" ht="14.4" customHeight="1" x14ac:dyDescent="0.3">
      <c r="A466" s="565">
        <v>30</v>
      </c>
      <c r="B466" s="566" t="s">
        <v>438</v>
      </c>
      <c r="C466" s="566">
        <v>89301301</v>
      </c>
      <c r="D466" s="628" t="s">
        <v>3533</v>
      </c>
      <c r="E466" s="629" t="s">
        <v>2275</v>
      </c>
      <c r="F466" s="566" t="s">
        <v>2263</v>
      </c>
      <c r="G466" s="566" t="s">
        <v>2345</v>
      </c>
      <c r="H466" s="566" t="s">
        <v>437</v>
      </c>
      <c r="I466" s="566" t="s">
        <v>2346</v>
      </c>
      <c r="J466" s="566" t="s">
        <v>1250</v>
      </c>
      <c r="K466" s="566" t="s">
        <v>1251</v>
      </c>
      <c r="L466" s="567">
        <v>20.239999999999998</v>
      </c>
      <c r="M466" s="567">
        <v>101.19999999999999</v>
      </c>
      <c r="N466" s="566">
        <v>5</v>
      </c>
      <c r="O466" s="630">
        <v>2.5</v>
      </c>
      <c r="P466" s="567"/>
      <c r="Q466" s="582">
        <v>0</v>
      </c>
      <c r="R466" s="566"/>
      <c r="S466" s="582">
        <v>0</v>
      </c>
      <c r="T466" s="630"/>
      <c r="U466" s="612">
        <v>0</v>
      </c>
    </row>
    <row r="467" spans="1:21" ht="14.4" customHeight="1" x14ac:dyDescent="0.3">
      <c r="A467" s="565">
        <v>30</v>
      </c>
      <c r="B467" s="566" t="s">
        <v>438</v>
      </c>
      <c r="C467" s="566">
        <v>89301301</v>
      </c>
      <c r="D467" s="628" t="s">
        <v>3533</v>
      </c>
      <c r="E467" s="629" t="s">
        <v>2275</v>
      </c>
      <c r="F467" s="566" t="s">
        <v>2263</v>
      </c>
      <c r="G467" s="566" t="s">
        <v>2866</v>
      </c>
      <c r="H467" s="566" t="s">
        <v>437</v>
      </c>
      <c r="I467" s="566" t="s">
        <v>2867</v>
      </c>
      <c r="J467" s="566" t="s">
        <v>1308</v>
      </c>
      <c r="K467" s="566" t="s">
        <v>1309</v>
      </c>
      <c r="L467" s="567">
        <v>100.63</v>
      </c>
      <c r="M467" s="567">
        <v>100.63</v>
      </c>
      <c r="N467" s="566">
        <v>1</v>
      </c>
      <c r="O467" s="630">
        <v>0.5</v>
      </c>
      <c r="P467" s="567"/>
      <c r="Q467" s="582">
        <v>0</v>
      </c>
      <c r="R467" s="566"/>
      <c r="S467" s="582">
        <v>0</v>
      </c>
      <c r="T467" s="630"/>
      <c r="U467" s="612">
        <v>0</v>
      </c>
    </row>
    <row r="468" spans="1:21" ht="14.4" customHeight="1" x14ac:dyDescent="0.3">
      <c r="A468" s="565">
        <v>30</v>
      </c>
      <c r="B468" s="566" t="s">
        <v>438</v>
      </c>
      <c r="C468" s="566">
        <v>89301301</v>
      </c>
      <c r="D468" s="628" t="s">
        <v>3533</v>
      </c>
      <c r="E468" s="629" t="s">
        <v>2275</v>
      </c>
      <c r="F468" s="566" t="s">
        <v>2263</v>
      </c>
      <c r="G468" s="566" t="s">
        <v>2868</v>
      </c>
      <c r="H468" s="566" t="s">
        <v>437</v>
      </c>
      <c r="I468" s="566" t="s">
        <v>2869</v>
      </c>
      <c r="J468" s="566" t="s">
        <v>1129</v>
      </c>
      <c r="K468" s="566" t="s">
        <v>2870</v>
      </c>
      <c r="L468" s="567">
        <v>55.69</v>
      </c>
      <c r="M468" s="567">
        <v>111.38</v>
      </c>
      <c r="N468" s="566">
        <v>2</v>
      </c>
      <c r="O468" s="630">
        <v>0.5</v>
      </c>
      <c r="P468" s="567"/>
      <c r="Q468" s="582">
        <v>0</v>
      </c>
      <c r="R468" s="566"/>
      <c r="S468" s="582">
        <v>0</v>
      </c>
      <c r="T468" s="630"/>
      <c r="U468" s="612">
        <v>0</v>
      </c>
    </row>
    <row r="469" spans="1:21" ht="14.4" customHeight="1" x14ac:dyDescent="0.3">
      <c r="A469" s="565">
        <v>30</v>
      </c>
      <c r="B469" s="566" t="s">
        <v>438</v>
      </c>
      <c r="C469" s="566">
        <v>89301301</v>
      </c>
      <c r="D469" s="628" t="s">
        <v>3533</v>
      </c>
      <c r="E469" s="629" t="s">
        <v>2275</v>
      </c>
      <c r="F469" s="566" t="s">
        <v>2263</v>
      </c>
      <c r="G469" s="566" t="s">
        <v>2868</v>
      </c>
      <c r="H469" s="566" t="s">
        <v>437</v>
      </c>
      <c r="I469" s="566" t="s">
        <v>2869</v>
      </c>
      <c r="J469" s="566" t="s">
        <v>1129</v>
      </c>
      <c r="K469" s="566" t="s">
        <v>2870</v>
      </c>
      <c r="L469" s="567">
        <v>89.99</v>
      </c>
      <c r="M469" s="567">
        <v>179.98</v>
      </c>
      <c r="N469" s="566">
        <v>2</v>
      </c>
      <c r="O469" s="630">
        <v>0.5</v>
      </c>
      <c r="P469" s="567"/>
      <c r="Q469" s="582">
        <v>0</v>
      </c>
      <c r="R469" s="566"/>
      <c r="S469" s="582">
        <v>0</v>
      </c>
      <c r="T469" s="630"/>
      <c r="U469" s="612">
        <v>0</v>
      </c>
    </row>
    <row r="470" spans="1:21" ht="14.4" customHeight="1" x14ac:dyDescent="0.3">
      <c r="A470" s="565">
        <v>30</v>
      </c>
      <c r="B470" s="566" t="s">
        <v>438</v>
      </c>
      <c r="C470" s="566">
        <v>89301301</v>
      </c>
      <c r="D470" s="628" t="s">
        <v>3533</v>
      </c>
      <c r="E470" s="629" t="s">
        <v>2275</v>
      </c>
      <c r="F470" s="566" t="s">
        <v>2263</v>
      </c>
      <c r="G470" s="566" t="s">
        <v>2353</v>
      </c>
      <c r="H470" s="566" t="s">
        <v>437</v>
      </c>
      <c r="I470" s="566" t="s">
        <v>2565</v>
      </c>
      <c r="J470" s="566" t="s">
        <v>817</v>
      </c>
      <c r="K470" s="566" t="s">
        <v>2566</v>
      </c>
      <c r="L470" s="567">
        <v>57.83</v>
      </c>
      <c r="M470" s="567">
        <v>57.83</v>
      </c>
      <c r="N470" s="566">
        <v>1</v>
      </c>
      <c r="O470" s="630">
        <v>0.5</v>
      </c>
      <c r="P470" s="567">
        <v>57.83</v>
      </c>
      <c r="Q470" s="582">
        <v>1</v>
      </c>
      <c r="R470" s="566">
        <v>1</v>
      </c>
      <c r="S470" s="582">
        <v>1</v>
      </c>
      <c r="T470" s="630">
        <v>0.5</v>
      </c>
      <c r="U470" s="612">
        <v>1</v>
      </c>
    </row>
    <row r="471" spans="1:21" ht="14.4" customHeight="1" x14ac:dyDescent="0.3">
      <c r="A471" s="565">
        <v>30</v>
      </c>
      <c r="B471" s="566" t="s">
        <v>438</v>
      </c>
      <c r="C471" s="566">
        <v>89301301</v>
      </c>
      <c r="D471" s="628" t="s">
        <v>3533</v>
      </c>
      <c r="E471" s="629" t="s">
        <v>2275</v>
      </c>
      <c r="F471" s="566" t="s">
        <v>2263</v>
      </c>
      <c r="G471" s="566" t="s">
        <v>2353</v>
      </c>
      <c r="H471" s="566" t="s">
        <v>437</v>
      </c>
      <c r="I471" s="566" t="s">
        <v>2871</v>
      </c>
      <c r="J471" s="566" t="s">
        <v>817</v>
      </c>
      <c r="K471" s="566" t="s">
        <v>2151</v>
      </c>
      <c r="L471" s="567">
        <v>310.11</v>
      </c>
      <c r="M471" s="567">
        <v>310.11</v>
      </c>
      <c r="N471" s="566">
        <v>1</v>
      </c>
      <c r="O471" s="630">
        <v>0.5</v>
      </c>
      <c r="P471" s="567"/>
      <c r="Q471" s="582">
        <v>0</v>
      </c>
      <c r="R471" s="566"/>
      <c r="S471" s="582">
        <v>0</v>
      </c>
      <c r="T471" s="630"/>
      <c r="U471" s="612">
        <v>0</v>
      </c>
    </row>
    <row r="472" spans="1:21" ht="14.4" customHeight="1" x14ac:dyDescent="0.3">
      <c r="A472" s="565">
        <v>30</v>
      </c>
      <c r="B472" s="566" t="s">
        <v>438</v>
      </c>
      <c r="C472" s="566">
        <v>89301301</v>
      </c>
      <c r="D472" s="628" t="s">
        <v>3533</v>
      </c>
      <c r="E472" s="629" t="s">
        <v>2275</v>
      </c>
      <c r="F472" s="566" t="s">
        <v>2263</v>
      </c>
      <c r="G472" s="566" t="s">
        <v>2567</v>
      </c>
      <c r="H472" s="566" t="s">
        <v>437</v>
      </c>
      <c r="I472" s="566" t="s">
        <v>2568</v>
      </c>
      <c r="J472" s="566" t="s">
        <v>1238</v>
      </c>
      <c r="K472" s="566" t="s">
        <v>498</v>
      </c>
      <c r="L472" s="567">
        <v>0</v>
      </c>
      <c r="M472" s="567">
        <v>0</v>
      </c>
      <c r="N472" s="566">
        <v>1</v>
      </c>
      <c r="O472" s="630">
        <v>0.5</v>
      </c>
      <c r="P472" s="567"/>
      <c r="Q472" s="582"/>
      <c r="R472" s="566"/>
      <c r="S472" s="582">
        <v>0</v>
      </c>
      <c r="T472" s="630"/>
      <c r="U472" s="612">
        <v>0</v>
      </c>
    </row>
    <row r="473" spans="1:21" ht="14.4" customHeight="1" x14ac:dyDescent="0.3">
      <c r="A473" s="565">
        <v>30</v>
      </c>
      <c r="B473" s="566" t="s">
        <v>438</v>
      </c>
      <c r="C473" s="566">
        <v>89301301</v>
      </c>
      <c r="D473" s="628" t="s">
        <v>3533</v>
      </c>
      <c r="E473" s="629" t="s">
        <v>2275</v>
      </c>
      <c r="F473" s="566" t="s">
        <v>2263</v>
      </c>
      <c r="G473" s="566" t="s">
        <v>2711</v>
      </c>
      <c r="H473" s="566" t="s">
        <v>437</v>
      </c>
      <c r="I473" s="566" t="s">
        <v>2872</v>
      </c>
      <c r="J473" s="566" t="s">
        <v>2873</v>
      </c>
      <c r="K473" s="566" t="s">
        <v>2714</v>
      </c>
      <c r="L473" s="567">
        <v>209.33</v>
      </c>
      <c r="M473" s="567">
        <v>418.66</v>
      </c>
      <c r="N473" s="566">
        <v>2</v>
      </c>
      <c r="O473" s="630">
        <v>0.5</v>
      </c>
      <c r="P473" s="567">
        <v>418.66</v>
      </c>
      <c r="Q473" s="582">
        <v>1</v>
      </c>
      <c r="R473" s="566">
        <v>2</v>
      </c>
      <c r="S473" s="582">
        <v>1</v>
      </c>
      <c r="T473" s="630">
        <v>0.5</v>
      </c>
      <c r="U473" s="612">
        <v>1</v>
      </c>
    </row>
    <row r="474" spans="1:21" ht="14.4" customHeight="1" x14ac:dyDescent="0.3">
      <c r="A474" s="565">
        <v>30</v>
      </c>
      <c r="B474" s="566" t="s">
        <v>438</v>
      </c>
      <c r="C474" s="566">
        <v>89301301</v>
      </c>
      <c r="D474" s="628" t="s">
        <v>3533</v>
      </c>
      <c r="E474" s="629" t="s">
        <v>2275</v>
      </c>
      <c r="F474" s="566" t="s">
        <v>2263</v>
      </c>
      <c r="G474" s="566" t="s">
        <v>2363</v>
      </c>
      <c r="H474" s="566" t="s">
        <v>1360</v>
      </c>
      <c r="I474" s="566" t="s">
        <v>1910</v>
      </c>
      <c r="J474" s="566" t="s">
        <v>1540</v>
      </c>
      <c r="K474" s="566" t="s">
        <v>1541</v>
      </c>
      <c r="L474" s="567">
        <v>25.07</v>
      </c>
      <c r="M474" s="567">
        <v>50.14</v>
      </c>
      <c r="N474" s="566">
        <v>2</v>
      </c>
      <c r="O474" s="630">
        <v>1</v>
      </c>
      <c r="P474" s="567">
        <v>25.07</v>
      </c>
      <c r="Q474" s="582">
        <v>0.5</v>
      </c>
      <c r="R474" s="566">
        <v>1</v>
      </c>
      <c r="S474" s="582">
        <v>0.5</v>
      </c>
      <c r="T474" s="630">
        <v>0.5</v>
      </c>
      <c r="U474" s="612">
        <v>0.5</v>
      </c>
    </row>
    <row r="475" spans="1:21" ht="14.4" customHeight="1" x14ac:dyDescent="0.3">
      <c r="A475" s="565">
        <v>30</v>
      </c>
      <c r="B475" s="566" t="s">
        <v>438</v>
      </c>
      <c r="C475" s="566">
        <v>89301301</v>
      </c>
      <c r="D475" s="628" t="s">
        <v>3533</v>
      </c>
      <c r="E475" s="629" t="s">
        <v>2275</v>
      </c>
      <c r="F475" s="566" t="s">
        <v>2263</v>
      </c>
      <c r="G475" s="566" t="s">
        <v>2874</v>
      </c>
      <c r="H475" s="566" t="s">
        <v>1360</v>
      </c>
      <c r="I475" s="566" t="s">
        <v>2875</v>
      </c>
      <c r="J475" s="566" t="s">
        <v>1464</v>
      </c>
      <c r="K475" s="566" t="s">
        <v>2876</v>
      </c>
      <c r="L475" s="567">
        <v>65.400000000000006</v>
      </c>
      <c r="M475" s="567">
        <v>65.400000000000006</v>
      </c>
      <c r="N475" s="566">
        <v>1</v>
      </c>
      <c r="O475" s="630">
        <v>0.5</v>
      </c>
      <c r="P475" s="567">
        <v>65.400000000000006</v>
      </c>
      <c r="Q475" s="582">
        <v>1</v>
      </c>
      <c r="R475" s="566">
        <v>1</v>
      </c>
      <c r="S475" s="582">
        <v>1</v>
      </c>
      <c r="T475" s="630">
        <v>0.5</v>
      </c>
      <c r="U475" s="612">
        <v>1</v>
      </c>
    </row>
    <row r="476" spans="1:21" ht="14.4" customHeight="1" x14ac:dyDescent="0.3">
      <c r="A476" s="565">
        <v>30</v>
      </c>
      <c r="B476" s="566" t="s">
        <v>438</v>
      </c>
      <c r="C476" s="566">
        <v>89301301</v>
      </c>
      <c r="D476" s="628" t="s">
        <v>3533</v>
      </c>
      <c r="E476" s="629" t="s">
        <v>2275</v>
      </c>
      <c r="F476" s="566" t="s">
        <v>2263</v>
      </c>
      <c r="G476" s="566" t="s">
        <v>2719</v>
      </c>
      <c r="H476" s="566" t="s">
        <v>1360</v>
      </c>
      <c r="I476" s="566" t="s">
        <v>2079</v>
      </c>
      <c r="J476" s="566" t="s">
        <v>1626</v>
      </c>
      <c r="K476" s="566" t="s">
        <v>2080</v>
      </c>
      <c r="L476" s="567">
        <v>399.92</v>
      </c>
      <c r="M476" s="567">
        <v>399.92</v>
      </c>
      <c r="N476" s="566">
        <v>1</v>
      </c>
      <c r="O476" s="630">
        <v>0.5</v>
      </c>
      <c r="P476" s="567">
        <v>399.92</v>
      </c>
      <c r="Q476" s="582">
        <v>1</v>
      </c>
      <c r="R476" s="566">
        <v>1</v>
      </c>
      <c r="S476" s="582">
        <v>1</v>
      </c>
      <c r="T476" s="630">
        <v>0.5</v>
      </c>
      <c r="U476" s="612">
        <v>1</v>
      </c>
    </row>
    <row r="477" spans="1:21" ht="14.4" customHeight="1" x14ac:dyDescent="0.3">
      <c r="A477" s="565">
        <v>30</v>
      </c>
      <c r="B477" s="566" t="s">
        <v>438</v>
      </c>
      <c r="C477" s="566">
        <v>89301301</v>
      </c>
      <c r="D477" s="628" t="s">
        <v>3533</v>
      </c>
      <c r="E477" s="629" t="s">
        <v>2275</v>
      </c>
      <c r="F477" s="566" t="s">
        <v>2263</v>
      </c>
      <c r="G477" s="566" t="s">
        <v>2877</v>
      </c>
      <c r="H477" s="566" t="s">
        <v>437</v>
      </c>
      <c r="I477" s="566" t="s">
        <v>2878</v>
      </c>
      <c r="J477" s="566" t="s">
        <v>2879</v>
      </c>
      <c r="K477" s="566" t="s">
        <v>2880</v>
      </c>
      <c r="L477" s="567">
        <v>0</v>
      </c>
      <c r="M477" s="567">
        <v>0</v>
      </c>
      <c r="N477" s="566">
        <v>1</v>
      </c>
      <c r="O477" s="630">
        <v>0.5</v>
      </c>
      <c r="P477" s="567"/>
      <c r="Q477" s="582"/>
      <c r="R477" s="566"/>
      <c r="S477" s="582">
        <v>0</v>
      </c>
      <c r="T477" s="630"/>
      <c r="U477" s="612">
        <v>0</v>
      </c>
    </row>
    <row r="478" spans="1:21" ht="14.4" customHeight="1" x14ac:dyDescent="0.3">
      <c r="A478" s="565">
        <v>30</v>
      </c>
      <c r="B478" s="566" t="s">
        <v>438</v>
      </c>
      <c r="C478" s="566">
        <v>89301301</v>
      </c>
      <c r="D478" s="628" t="s">
        <v>3533</v>
      </c>
      <c r="E478" s="629" t="s">
        <v>2275</v>
      </c>
      <c r="F478" s="566" t="s">
        <v>2263</v>
      </c>
      <c r="G478" s="566" t="s">
        <v>2364</v>
      </c>
      <c r="H478" s="566" t="s">
        <v>1360</v>
      </c>
      <c r="I478" s="566" t="s">
        <v>1854</v>
      </c>
      <c r="J478" s="566" t="s">
        <v>1542</v>
      </c>
      <c r="K478" s="566" t="s">
        <v>586</v>
      </c>
      <c r="L478" s="567">
        <v>414.85</v>
      </c>
      <c r="M478" s="567">
        <v>2489.1000000000004</v>
      </c>
      <c r="N478" s="566">
        <v>6</v>
      </c>
      <c r="O478" s="630">
        <v>3.5</v>
      </c>
      <c r="P478" s="567">
        <v>1659.4</v>
      </c>
      <c r="Q478" s="582">
        <v>0.66666666666666663</v>
      </c>
      <c r="R478" s="566">
        <v>4</v>
      </c>
      <c r="S478" s="582">
        <v>0.66666666666666663</v>
      </c>
      <c r="T478" s="630">
        <v>2</v>
      </c>
      <c r="U478" s="612">
        <v>0.5714285714285714</v>
      </c>
    </row>
    <row r="479" spans="1:21" ht="14.4" customHeight="1" x14ac:dyDescent="0.3">
      <c r="A479" s="565">
        <v>30</v>
      </c>
      <c r="B479" s="566" t="s">
        <v>438</v>
      </c>
      <c r="C479" s="566">
        <v>89301301</v>
      </c>
      <c r="D479" s="628" t="s">
        <v>3533</v>
      </c>
      <c r="E479" s="629" t="s">
        <v>2275</v>
      </c>
      <c r="F479" s="566" t="s">
        <v>2263</v>
      </c>
      <c r="G479" s="566" t="s">
        <v>2370</v>
      </c>
      <c r="H479" s="566" t="s">
        <v>437</v>
      </c>
      <c r="I479" s="566" t="s">
        <v>2371</v>
      </c>
      <c r="J479" s="566" t="s">
        <v>1280</v>
      </c>
      <c r="K479" s="566" t="s">
        <v>941</v>
      </c>
      <c r="L479" s="567">
        <v>12.26</v>
      </c>
      <c r="M479" s="567">
        <v>49.04</v>
      </c>
      <c r="N479" s="566">
        <v>4</v>
      </c>
      <c r="O479" s="630">
        <v>2.5</v>
      </c>
      <c r="P479" s="567">
        <v>12.26</v>
      </c>
      <c r="Q479" s="582">
        <v>0.25</v>
      </c>
      <c r="R479" s="566">
        <v>1</v>
      </c>
      <c r="S479" s="582">
        <v>0.25</v>
      </c>
      <c r="T479" s="630">
        <v>0.5</v>
      </c>
      <c r="U479" s="612">
        <v>0.2</v>
      </c>
    </row>
    <row r="480" spans="1:21" ht="14.4" customHeight="1" x14ac:dyDescent="0.3">
      <c r="A480" s="565">
        <v>30</v>
      </c>
      <c r="B480" s="566" t="s">
        <v>438</v>
      </c>
      <c r="C480" s="566">
        <v>89301301</v>
      </c>
      <c r="D480" s="628" t="s">
        <v>3533</v>
      </c>
      <c r="E480" s="629" t="s">
        <v>2275</v>
      </c>
      <c r="F480" s="566" t="s">
        <v>2263</v>
      </c>
      <c r="G480" s="566" t="s">
        <v>2370</v>
      </c>
      <c r="H480" s="566" t="s">
        <v>437</v>
      </c>
      <c r="I480" s="566" t="s">
        <v>2580</v>
      </c>
      <c r="J480" s="566" t="s">
        <v>1280</v>
      </c>
      <c r="K480" s="566" t="s">
        <v>510</v>
      </c>
      <c r="L480" s="567">
        <v>30.65</v>
      </c>
      <c r="M480" s="567">
        <v>30.65</v>
      </c>
      <c r="N480" s="566">
        <v>1</v>
      </c>
      <c r="O480" s="630">
        <v>0.5</v>
      </c>
      <c r="P480" s="567"/>
      <c r="Q480" s="582">
        <v>0</v>
      </c>
      <c r="R480" s="566"/>
      <c r="S480" s="582">
        <v>0</v>
      </c>
      <c r="T480" s="630"/>
      <c r="U480" s="612">
        <v>0</v>
      </c>
    </row>
    <row r="481" spans="1:21" ht="14.4" customHeight="1" x14ac:dyDescent="0.3">
      <c r="A481" s="565">
        <v>30</v>
      </c>
      <c r="B481" s="566" t="s">
        <v>438</v>
      </c>
      <c r="C481" s="566">
        <v>89301301</v>
      </c>
      <c r="D481" s="628" t="s">
        <v>3533</v>
      </c>
      <c r="E481" s="629" t="s">
        <v>2275</v>
      </c>
      <c r="F481" s="566" t="s">
        <v>2263</v>
      </c>
      <c r="G481" s="566" t="s">
        <v>2370</v>
      </c>
      <c r="H481" s="566" t="s">
        <v>437</v>
      </c>
      <c r="I481" s="566" t="s">
        <v>2881</v>
      </c>
      <c r="J481" s="566" t="s">
        <v>1034</v>
      </c>
      <c r="K481" s="566" t="s">
        <v>1035</v>
      </c>
      <c r="L481" s="567">
        <v>17.170000000000002</v>
      </c>
      <c r="M481" s="567">
        <v>34.340000000000003</v>
      </c>
      <c r="N481" s="566">
        <v>2</v>
      </c>
      <c r="O481" s="630">
        <v>0.5</v>
      </c>
      <c r="P481" s="567"/>
      <c r="Q481" s="582">
        <v>0</v>
      </c>
      <c r="R481" s="566"/>
      <c r="S481" s="582">
        <v>0</v>
      </c>
      <c r="T481" s="630"/>
      <c r="U481" s="612">
        <v>0</v>
      </c>
    </row>
    <row r="482" spans="1:21" ht="14.4" customHeight="1" x14ac:dyDescent="0.3">
      <c r="A482" s="565">
        <v>30</v>
      </c>
      <c r="B482" s="566" t="s">
        <v>438</v>
      </c>
      <c r="C482" s="566">
        <v>89301301</v>
      </c>
      <c r="D482" s="628" t="s">
        <v>3533</v>
      </c>
      <c r="E482" s="629" t="s">
        <v>2275</v>
      </c>
      <c r="F482" s="566" t="s">
        <v>2263</v>
      </c>
      <c r="G482" s="566" t="s">
        <v>2370</v>
      </c>
      <c r="H482" s="566" t="s">
        <v>437</v>
      </c>
      <c r="I482" s="566" t="s">
        <v>2372</v>
      </c>
      <c r="J482" s="566" t="s">
        <v>1034</v>
      </c>
      <c r="K482" s="566" t="s">
        <v>2373</v>
      </c>
      <c r="L482" s="567">
        <v>12.26</v>
      </c>
      <c r="M482" s="567">
        <v>73.56</v>
      </c>
      <c r="N482" s="566">
        <v>6</v>
      </c>
      <c r="O482" s="630">
        <v>3</v>
      </c>
      <c r="P482" s="567">
        <v>12.26</v>
      </c>
      <c r="Q482" s="582">
        <v>0.16666666666666666</v>
      </c>
      <c r="R482" s="566">
        <v>1</v>
      </c>
      <c r="S482" s="582">
        <v>0.16666666666666666</v>
      </c>
      <c r="T482" s="630">
        <v>0.5</v>
      </c>
      <c r="U482" s="612">
        <v>0.16666666666666666</v>
      </c>
    </row>
    <row r="483" spans="1:21" ht="14.4" customHeight="1" x14ac:dyDescent="0.3">
      <c r="A483" s="565">
        <v>30</v>
      </c>
      <c r="B483" s="566" t="s">
        <v>438</v>
      </c>
      <c r="C483" s="566">
        <v>89301301</v>
      </c>
      <c r="D483" s="628" t="s">
        <v>3533</v>
      </c>
      <c r="E483" s="629" t="s">
        <v>2275</v>
      </c>
      <c r="F483" s="566" t="s">
        <v>2263</v>
      </c>
      <c r="G483" s="566" t="s">
        <v>2370</v>
      </c>
      <c r="H483" s="566" t="s">
        <v>437</v>
      </c>
      <c r="I483" s="566" t="s">
        <v>2581</v>
      </c>
      <c r="J483" s="566" t="s">
        <v>1034</v>
      </c>
      <c r="K483" s="566" t="s">
        <v>1037</v>
      </c>
      <c r="L483" s="567">
        <v>30.65</v>
      </c>
      <c r="M483" s="567">
        <v>245.2</v>
      </c>
      <c r="N483" s="566">
        <v>8</v>
      </c>
      <c r="O483" s="630">
        <v>3.5</v>
      </c>
      <c r="P483" s="567">
        <v>91.949999999999989</v>
      </c>
      <c r="Q483" s="582">
        <v>0.37499999999999994</v>
      </c>
      <c r="R483" s="566">
        <v>3</v>
      </c>
      <c r="S483" s="582">
        <v>0.375</v>
      </c>
      <c r="T483" s="630">
        <v>1.5</v>
      </c>
      <c r="U483" s="612">
        <v>0.42857142857142855</v>
      </c>
    </row>
    <row r="484" spans="1:21" ht="14.4" customHeight="1" x14ac:dyDescent="0.3">
      <c r="A484" s="565">
        <v>30</v>
      </c>
      <c r="B484" s="566" t="s">
        <v>438</v>
      </c>
      <c r="C484" s="566">
        <v>89301301</v>
      </c>
      <c r="D484" s="628" t="s">
        <v>3533</v>
      </c>
      <c r="E484" s="629" t="s">
        <v>2275</v>
      </c>
      <c r="F484" s="566" t="s">
        <v>2263</v>
      </c>
      <c r="G484" s="566" t="s">
        <v>2370</v>
      </c>
      <c r="H484" s="566" t="s">
        <v>437</v>
      </c>
      <c r="I484" s="566" t="s">
        <v>2374</v>
      </c>
      <c r="J484" s="566" t="s">
        <v>2375</v>
      </c>
      <c r="K484" s="566" t="s">
        <v>2377</v>
      </c>
      <c r="L484" s="567">
        <v>12.26</v>
      </c>
      <c r="M484" s="567">
        <v>36.78</v>
      </c>
      <c r="N484" s="566">
        <v>3</v>
      </c>
      <c r="O484" s="630">
        <v>1.5</v>
      </c>
      <c r="P484" s="567"/>
      <c r="Q484" s="582">
        <v>0</v>
      </c>
      <c r="R484" s="566"/>
      <c r="S484" s="582">
        <v>0</v>
      </c>
      <c r="T484" s="630"/>
      <c r="U484" s="612">
        <v>0</v>
      </c>
    </row>
    <row r="485" spans="1:21" ht="14.4" customHeight="1" x14ac:dyDescent="0.3">
      <c r="A485" s="565">
        <v>30</v>
      </c>
      <c r="B485" s="566" t="s">
        <v>438</v>
      </c>
      <c r="C485" s="566">
        <v>89301301</v>
      </c>
      <c r="D485" s="628" t="s">
        <v>3533</v>
      </c>
      <c r="E485" s="629" t="s">
        <v>2275</v>
      </c>
      <c r="F485" s="566" t="s">
        <v>2263</v>
      </c>
      <c r="G485" s="566" t="s">
        <v>2378</v>
      </c>
      <c r="H485" s="566" t="s">
        <v>437</v>
      </c>
      <c r="I485" s="566" t="s">
        <v>2379</v>
      </c>
      <c r="J485" s="566" t="s">
        <v>1064</v>
      </c>
      <c r="K485" s="566" t="s">
        <v>2381</v>
      </c>
      <c r="L485" s="567">
        <v>91.14</v>
      </c>
      <c r="M485" s="567">
        <v>91.14</v>
      </c>
      <c r="N485" s="566">
        <v>1</v>
      </c>
      <c r="O485" s="630">
        <v>0.5</v>
      </c>
      <c r="P485" s="567"/>
      <c r="Q485" s="582">
        <v>0</v>
      </c>
      <c r="R485" s="566"/>
      <c r="S485" s="582">
        <v>0</v>
      </c>
      <c r="T485" s="630"/>
      <c r="U485" s="612">
        <v>0</v>
      </c>
    </row>
    <row r="486" spans="1:21" ht="14.4" customHeight="1" x14ac:dyDescent="0.3">
      <c r="A486" s="565">
        <v>30</v>
      </c>
      <c r="B486" s="566" t="s">
        <v>438</v>
      </c>
      <c r="C486" s="566">
        <v>89301301</v>
      </c>
      <c r="D486" s="628" t="s">
        <v>3533</v>
      </c>
      <c r="E486" s="629" t="s">
        <v>2275</v>
      </c>
      <c r="F486" s="566" t="s">
        <v>2263</v>
      </c>
      <c r="G486" s="566" t="s">
        <v>2378</v>
      </c>
      <c r="H486" s="566" t="s">
        <v>437</v>
      </c>
      <c r="I486" s="566" t="s">
        <v>2379</v>
      </c>
      <c r="J486" s="566" t="s">
        <v>2380</v>
      </c>
      <c r="K486" s="566" t="s">
        <v>2381</v>
      </c>
      <c r="L486" s="567">
        <v>91.14</v>
      </c>
      <c r="M486" s="567">
        <v>546.84</v>
      </c>
      <c r="N486" s="566">
        <v>6</v>
      </c>
      <c r="O486" s="630">
        <v>2</v>
      </c>
      <c r="P486" s="567">
        <v>91.14</v>
      </c>
      <c r="Q486" s="582">
        <v>0.16666666666666666</v>
      </c>
      <c r="R486" s="566">
        <v>1</v>
      </c>
      <c r="S486" s="582">
        <v>0.16666666666666666</v>
      </c>
      <c r="T486" s="630">
        <v>0.5</v>
      </c>
      <c r="U486" s="612">
        <v>0.25</v>
      </c>
    </row>
    <row r="487" spans="1:21" ht="14.4" customHeight="1" x14ac:dyDescent="0.3">
      <c r="A487" s="565">
        <v>30</v>
      </c>
      <c r="B487" s="566" t="s">
        <v>438</v>
      </c>
      <c r="C487" s="566">
        <v>89301301</v>
      </c>
      <c r="D487" s="628" t="s">
        <v>3533</v>
      </c>
      <c r="E487" s="629" t="s">
        <v>2275</v>
      </c>
      <c r="F487" s="566" t="s">
        <v>2263</v>
      </c>
      <c r="G487" s="566" t="s">
        <v>2728</v>
      </c>
      <c r="H487" s="566" t="s">
        <v>437</v>
      </c>
      <c r="I487" s="566" t="s">
        <v>2882</v>
      </c>
      <c r="J487" s="566" t="s">
        <v>762</v>
      </c>
      <c r="K487" s="566" t="s">
        <v>2883</v>
      </c>
      <c r="L487" s="567">
        <v>709.97</v>
      </c>
      <c r="M487" s="567">
        <v>709.97</v>
      </c>
      <c r="N487" s="566">
        <v>1</v>
      </c>
      <c r="O487" s="630">
        <v>0.5</v>
      </c>
      <c r="P487" s="567"/>
      <c r="Q487" s="582">
        <v>0</v>
      </c>
      <c r="R487" s="566"/>
      <c r="S487" s="582">
        <v>0</v>
      </c>
      <c r="T487" s="630"/>
      <c r="U487" s="612">
        <v>0</v>
      </c>
    </row>
    <row r="488" spans="1:21" ht="14.4" customHeight="1" x14ac:dyDescent="0.3">
      <c r="A488" s="565">
        <v>30</v>
      </c>
      <c r="B488" s="566" t="s">
        <v>438</v>
      </c>
      <c r="C488" s="566">
        <v>89301301</v>
      </c>
      <c r="D488" s="628" t="s">
        <v>3533</v>
      </c>
      <c r="E488" s="629" t="s">
        <v>2275</v>
      </c>
      <c r="F488" s="566" t="s">
        <v>2263</v>
      </c>
      <c r="G488" s="566" t="s">
        <v>2728</v>
      </c>
      <c r="H488" s="566" t="s">
        <v>437</v>
      </c>
      <c r="I488" s="566" t="s">
        <v>2729</v>
      </c>
      <c r="J488" s="566" t="s">
        <v>762</v>
      </c>
      <c r="K488" s="566" t="s">
        <v>2730</v>
      </c>
      <c r="L488" s="567">
        <v>0</v>
      </c>
      <c r="M488" s="567">
        <v>0</v>
      </c>
      <c r="N488" s="566">
        <v>2</v>
      </c>
      <c r="O488" s="630">
        <v>1</v>
      </c>
      <c r="P488" s="567">
        <v>0</v>
      </c>
      <c r="Q488" s="582"/>
      <c r="R488" s="566">
        <v>1</v>
      </c>
      <c r="S488" s="582">
        <v>0.5</v>
      </c>
      <c r="T488" s="630">
        <v>0.5</v>
      </c>
      <c r="U488" s="612">
        <v>0.5</v>
      </c>
    </row>
    <row r="489" spans="1:21" ht="14.4" customHeight="1" x14ac:dyDescent="0.3">
      <c r="A489" s="565">
        <v>30</v>
      </c>
      <c r="B489" s="566" t="s">
        <v>438</v>
      </c>
      <c r="C489" s="566">
        <v>89301301</v>
      </c>
      <c r="D489" s="628" t="s">
        <v>3533</v>
      </c>
      <c r="E489" s="629" t="s">
        <v>2275</v>
      </c>
      <c r="F489" s="566" t="s">
        <v>2263</v>
      </c>
      <c r="G489" s="566" t="s">
        <v>2731</v>
      </c>
      <c r="H489" s="566" t="s">
        <v>1360</v>
      </c>
      <c r="I489" s="566" t="s">
        <v>2154</v>
      </c>
      <c r="J489" s="566" t="s">
        <v>2155</v>
      </c>
      <c r="K489" s="566" t="s">
        <v>2156</v>
      </c>
      <c r="L489" s="567">
        <v>139.71</v>
      </c>
      <c r="M489" s="567">
        <v>279.42</v>
      </c>
      <c r="N489" s="566">
        <v>2</v>
      </c>
      <c r="O489" s="630">
        <v>1</v>
      </c>
      <c r="P489" s="567"/>
      <c r="Q489" s="582">
        <v>0</v>
      </c>
      <c r="R489" s="566"/>
      <c r="S489" s="582">
        <v>0</v>
      </c>
      <c r="T489" s="630"/>
      <c r="U489" s="612">
        <v>0</v>
      </c>
    </row>
    <row r="490" spans="1:21" ht="14.4" customHeight="1" x14ac:dyDescent="0.3">
      <c r="A490" s="565">
        <v>30</v>
      </c>
      <c r="B490" s="566" t="s">
        <v>438</v>
      </c>
      <c r="C490" s="566">
        <v>89301301</v>
      </c>
      <c r="D490" s="628" t="s">
        <v>3533</v>
      </c>
      <c r="E490" s="629" t="s">
        <v>2275</v>
      </c>
      <c r="F490" s="566" t="s">
        <v>2263</v>
      </c>
      <c r="G490" s="566" t="s">
        <v>2582</v>
      </c>
      <c r="H490" s="566" t="s">
        <v>1360</v>
      </c>
      <c r="I490" s="566" t="s">
        <v>2583</v>
      </c>
      <c r="J490" s="566" t="s">
        <v>1793</v>
      </c>
      <c r="K490" s="566" t="s">
        <v>2584</v>
      </c>
      <c r="L490" s="567">
        <v>190.48</v>
      </c>
      <c r="M490" s="567">
        <v>380.96</v>
      </c>
      <c r="N490" s="566">
        <v>2</v>
      </c>
      <c r="O490" s="630">
        <v>1</v>
      </c>
      <c r="P490" s="567">
        <v>380.96</v>
      </c>
      <c r="Q490" s="582">
        <v>1</v>
      </c>
      <c r="R490" s="566">
        <v>2</v>
      </c>
      <c r="S490" s="582">
        <v>1</v>
      </c>
      <c r="T490" s="630">
        <v>1</v>
      </c>
      <c r="U490" s="612">
        <v>1</v>
      </c>
    </row>
    <row r="491" spans="1:21" ht="14.4" customHeight="1" x14ac:dyDescent="0.3">
      <c r="A491" s="565">
        <v>30</v>
      </c>
      <c r="B491" s="566" t="s">
        <v>438</v>
      </c>
      <c r="C491" s="566">
        <v>89301301</v>
      </c>
      <c r="D491" s="628" t="s">
        <v>3533</v>
      </c>
      <c r="E491" s="629" t="s">
        <v>2275</v>
      </c>
      <c r="F491" s="566" t="s">
        <v>2263</v>
      </c>
      <c r="G491" s="566" t="s">
        <v>2585</v>
      </c>
      <c r="H491" s="566" t="s">
        <v>437</v>
      </c>
      <c r="I491" s="566" t="s">
        <v>2586</v>
      </c>
      <c r="J491" s="566" t="s">
        <v>1283</v>
      </c>
      <c r="K491" s="566" t="s">
        <v>771</v>
      </c>
      <c r="L491" s="567">
        <v>0</v>
      </c>
      <c r="M491" s="567">
        <v>0</v>
      </c>
      <c r="N491" s="566">
        <v>1</v>
      </c>
      <c r="O491" s="630">
        <v>0.5</v>
      </c>
      <c r="P491" s="567"/>
      <c r="Q491" s="582"/>
      <c r="R491" s="566"/>
      <c r="S491" s="582">
        <v>0</v>
      </c>
      <c r="T491" s="630"/>
      <c r="U491" s="612">
        <v>0</v>
      </c>
    </row>
    <row r="492" spans="1:21" ht="14.4" customHeight="1" x14ac:dyDescent="0.3">
      <c r="A492" s="565">
        <v>30</v>
      </c>
      <c r="B492" s="566" t="s">
        <v>438</v>
      </c>
      <c r="C492" s="566">
        <v>89301301</v>
      </c>
      <c r="D492" s="628" t="s">
        <v>3533</v>
      </c>
      <c r="E492" s="629" t="s">
        <v>2275</v>
      </c>
      <c r="F492" s="566" t="s">
        <v>2263</v>
      </c>
      <c r="G492" s="566" t="s">
        <v>2585</v>
      </c>
      <c r="H492" s="566" t="s">
        <v>437</v>
      </c>
      <c r="I492" s="566" t="s">
        <v>2587</v>
      </c>
      <c r="J492" s="566" t="s">
        <v>776</v>
      </c>
      <c r="K492" s="566" t="s">
        <v>777</v>
      </c>
      <c r="L492" s="567">
        <v>33.79</v>
      </c>
      <c r="M492" s="567">
        <v>33.79</v>
      </c>
      <c r="N492" s="566">
        <v>1</v>
      </c>
      <c r="O492" s="630">
        <v>0.5</v>
      </c>
      <c r="P492" s="567"/>
      <c r="Q492" s="582">
        <v>0</v>
      </c>
      <c r="R492" s="566"/>
      <c r="S492" s="582">
        <v>0</v>
      </c>
      <c r="T492" s="630"/>
      <c r="U492" s="612">
        <v>0</v>
      </c>
    </row>
    <row r="493" spans="1:21" ht="14.4" customHeight="1" x14ac:dyDescent="0.3">
      <c r="A493" s="565">
        <v>30</v>
      </c>
      <c r="B493" s="566" t="s">
        <v>438</v>
      </c>
      <c r="C493" s="566">
        <v>89301301</v>
      </c>
      <c r="D493" s="628" t="s">
        <v>3533</v>
      </c>
      <c r="E493" s="629" t="s">
        <v>2275</v>
      </c>
      <c r="F493" s="566" t="s">
        <v>2263</v>
      </c>
      <c r="G493" s="566" t="s">
        <v>2884</v>
      </c>
      <c r="H493" s="566" t="s">
        <v>437</v>
      </c>
      <c r="I493" s="566" t="s">
        <v>2885</v>
      </c>
      <c r="J493" s="566" t="s">
        <v>568</v>
      </c>
      <c r="K493" s="566" t="s">
        <v>2886</v>
      </c>
      <c r="L493" s="567">
        <v>0</v>
      </c>
      <c r="M493" s="567">
        <v>0</v>
      </c>
      <c r="N493" s="566">
        <v>1</v>
      </c>
      <c r="O493" s="630">
        <v>0.5</v>
      </c>
      <c r="P493" s="567"/>
      <c r="Q493" s="582"/>
      <c r="R493" s="566"/>
      <c r="S493" s="582">
        <v>0</v>
      </c>
      <c r="T493" s="630"/>
      <c r="U493" s="612">
        <v>0</v>
      </c>
    </row>
    <row r="494" spans="1:21" ht="14.4" customHeight="1" x14ac:dyDescent="0.3">
      <c r="A494" s="565">
        <v>30</v>
      </c>
      <c r="B494" s="566" t="s">
        <v>438</v>
      </c>
      <c r="C494" s="566">
        <v>89301301</v>
      </c>
      <c r="D494" s="628" t="s">
        <v>3533</v>
      </c>
      <c r="E494" s="629" t="s">
        <v>2275</v>
      </c>
      <c r="F494" s="566" t="s">
        <v>2263</v>
      </c>
      <c r="G494" s="566" t="s">
        <v>2383</v>
      </c>
      <c r="H494" s="566" t="s">
        <v>437</v>
      </c>
      <c r="I494" s="566" t="s">
        <v>2019</v>
      </c>
      <c r="J494" s="566" t="s">
        <v>2020</v>
      </c>
      <c r="K494" s="566" t="s">
        <v>2021</v>
      </c>
      <c r="L494" s="567">
        <v>108.46</v>
      </c>
      <c r="M494" s="567">
        <v>108.46</v>
      </c>
      <c r="N494" s="566">
        <v>1</v>
      </c>
      <c r="O494" s="630">
        <v>0.5</v>
      </c>
      <c r="P494" s="567"/>
      <c r="Q494" s="582">
        <v>0</v>
      </c>
      <c r="R494" s="566"/>
      <c r="S494" s="582">
        <v>0</v>
      </c>
      <c r="T494" s="630"/>
      <c r="U494" s="612">
        <v>0</v>
      </c>
    </row>
    <row r="495" spans="1:21" ht="14.4" customHeight="1" x14ac:dyDescent="0.3">
      <c r="A495" s="565">
        <v>30</v>
      </c>
      <c r="B495" s="566" t="s">
        <v>438</v>
      </c>
      <c r="C495" s="566">
        <v>89301301</v>
      </c>
      <c r="D495" s="628" t="s">
        <v>3533</v>
      </c>
      <c r="E495" s="629" t="s">
        <v>2275</v>
      </c>
      <c r="F495" s="566" t="s">
        <v>2263</v>
      </c>
      <c r="G495" s="566" t="s">
        <v>2383</v>
      </c>
      <c r="H495" s="566" t="s">
        <v>1360</v>
      </c>
      <c r="I495" s="566" t="s">
        <v>2887</v>
      </c>
      <c r="J495" s="566" t="s">
        <v>2888</v>
      </c>
      <c r="K495" s="566" t="s">
        <v>2889</v>
      </c>
      <c r="L495" s="567">
        <v>130.15</v>
      </c>
      <c r="M495" s="567">
        <v>130.15</v>
      </c>
      <c r="N495" s="566">
        <v>1</v>
      </c>
      <c r="O495" s="630">
        <v>0.5</v>
      </c>
      <c r="P495" s="567"/>
      <c r="Q495" s="582">
        <v>0</v>
      </c>
      <c r="R495" s="566"/>
      <c r="S495" s="582">
        <v>0</v>
      </c>
      <c r="T495" s="630"/>
      <c r="U495" s="612">
        <v>0</v>
      </c>
    </row>
    <row r="496" spans="1:21" ht="14.4" customHeight="1" x14ac:dyDescent="0.3">
      <c r="A496" s="565">
        <v>30</v>
      </c>
      <c r="B496" s="566" t="s">
        <v>438</v>
      </c>
      <c r="C496" s="566">
        <v>89301301</v>
      </c>
      <c r="D496" s="628" t="s">
        <v>3533</v>
      </c>
      <c r="E496" s="629" t="s">
        <v>2275</v>
      </c>
      <c r="F496" s="566" t="s">
        <v>2263</v>
      </c>
      <c r="G496" s="566" t="s">
        <v>2383</v>
      </c>
      <c r="H496" s="566" t="s">
        <v>437</v>
      </c>
      <c r="I496" s="566" t="s">
        <v>2386</v>
      </c>
      <c r="J496" s="566" t="s">
        <v>1437</v>
      </c>
      <c r="K496" s="566" t="s">
        <v>2387</v>
      </c>
      <c r="L496" s="567">
        <v>0</v>
      </c>
      <c r="M496" s="567">
        <v>0</v>
      </c>
      <c r="N496" s="566">
        <v>1</v>
      </c>
      <c r="O496" s="630">
        <v>0.5</v>
      </c>
      <c r="P496" s="567"/>
      <c r="Q496" s="582"/>
      <c r="R496" s="566"/>
      <c r="S496" s="582">
        <v>0</v>
      </c>
      <c r="T496" s="630"/>
      <c r="U496" s="612">
        <v>0</v>
      </c>
    </row>
    <row r="497" spans="1:21" ht="14.4" customHeight="1" x14ac:dyDescent="0.3">
      <c r="A497" s="565">
        <v>30</v>
      </c>
      <c r="B497" s="566" t="s">
        <v>438</v>
      </c>
      <c r="C497" s="566">
        <v>89301301</v>
      </c>
      <c r="D497" s="628" t="s">
        <v>3533</v>
      </c>
      <c r="E497" s="629" t="s">
        <v>2275</v>
      </c>
      <c r="F497" s="566" t="s">
        <v>2263</v>
      </c>
      <c r="G497" s="566" t="s">
        <v>2383</v>
      </c>
      <c r="H497" s="566" t="s">
        <v>437</v>
      </c>
      <c r="I497" s="566" t="s">
        <v>2029</v>
      </c>
      <c r="J497" s="566" t="s">
        <v>2030</v>
      </c>
      <c r="K497" s="566" t="s">
        <v>2031</v>
      </c>
      <c r="L497" s="567">
        <v>86.76</v>
      </c>
      <c r="M497" s="567">
        <v>173.52</v>
      </c>
      <c r="N497" s="566">
        <v>2</v>
      </c>
      <c r="O497" s="630">
        <v>1</v>
      </c>
      <c r="P497" s="567">
        <v>86.76</v>
      </c>
      <c r="Q497" s="582">
        <v>0.5</v>
      </c>
      <c r="R497" s="566">
        <v>1</v>
      </c>
      <c r="S497" s="582">
        <v>0.5</v>
      </c>
      <c r="T497" s="630">
        <v>0.5</v>
      </c>
      <c r="U497" s="612">
        <v>0.5</v>
      </c>
    </row>
    <row r="498" spans="1:21" ht="14.4" customHeight="1" x14ac:dyDescent="0.3">
      <c r="A498" s="565">
        <v>30</v>
      </c>
      <c r="B498" s="566" t="s">
        <v>438</v>
      </c>
      <c r="C498" s="566">
        <v>89301301</v>
      </c>
      <c r="D498" s="628" t="s">
        <v>3533</v>
      </c>
      <c r="E498" s="629" t="s">
        <v>2275</v>
      </c>
      <c r="F498" s="566" t="s">
        <v>2263</v>
      </c>
      <c r="G498" s="566" t="s">
        <v>2391</v>
      </c>
      <c r="H498" s="566" t="s">
        <v>1360</v>
      </c>
      <c r="I498" s="566" t="s">
        <v>2392</v>
      </c>
      <c r="J498" s="566" t="s">
        <v>1502</v>
      </c>
      <c r="K498" s="566" t="s">
        <v>1503</v>
      </c>
      <c r="L498" s="567">
        <v>107.81</v>
      </c>
      <c r="M498" s="567">
        <v>107.81</v>
      </c>
      <c r="N498" s="566">
        <v>1</v>
      </c>
      <c r="O498" s="630">
        <v>0.5</v>
      </c>
      <c r="P498" s="567"/>
      <c r="Q498" s="582">
        <v>0</v>
      </c>
      <c r="R498" s="566"/>
      <c r="S498" s="582">
        <v>0</v>
      </c>
      <c r="T498" s="630"/>
      <c r="U498" s="612">
        <v>0</v>
      </c>
    </row>
    <row r="499" spans="1:21" ht="14.4" customHeight="1" x14ac:dyDescent="0.3">
      <c r="A499" s="565">
        <v>30</v>
      </c>
      <c r="B499" s="566" t="s">
        <v>438</v>
      </c>
      <c r="C499" s="566">
        <v>89301301</v>
      </c>
      <c r="D499" s="628" t="s">
        <v>3533</v>
      </c>
      <c r="E499" s="629" t="s">
        <v>2275</v>
      </c>
      <c r="F499" s="566" t="s">
        <v>2263</v>
      </c>
      <c r="G499" s="566" t="s">
        <v>2393</v>
      </c>
      <c r="H499" s="566" t="s">
        <v>437</v>
      </c>
      <c r="I499" s="566" t="s">
        <v>2890</v>
      </c>
      <c r="J499" s="566" t="s">
        <v>2891</v>
      </c>
      <c r="K499" s="566" t="s">
        <v>2892</v>
      </c>
      <c r="L499" s="567">
        <v>0</v>
      </c>
      <c r="M499" s="567">
        <v>0</v>
      </c>
      <c r="N499" s="566">
        <v>2</v>
      </c>
      <c r="O499" s="630">
        <v>1</v>
      </c>
      <c r="P499" s="567">
        <v>0</v>
      </c>
      <c r="Q499" s="582"/>
      <c r="R499" s="566">
        <v>1</v>
      </c>
      <c r="S499" s="582">
        <v>0.5</v>
      </c>
      <c r="T499" s="630">
        <v>0.5</v>
      </c>
      <c r="U499" s="612">
        <v>0.5</v>
      </c>
    </row>
    <row r="500" spans="1:21" ht="14.4" customHeight="1" x14ac:dyDescent="0.3">
      <c r="A500" s="565">
        <v>30</v>
      </c>
      <c r="B500" s="566" t="s">
        <v>438</v>
      </c>
      <c r="C500" s="566">
        <v>89301301</v>
      </c>
      <c r="D500" s="628" t="s">
        <v>3533</v>
      </c>
      <c r="E500" s="629" t="s">
        <v>2275</v>
      </c>
      <c r="F500" s="566" t="s">
        <v>2263</v>
      </c>
      <c r="G500" s="566" t="s">
        <v>2393</v>
      </c>
      <c r="H500" s="566" t="s">
        <v>437</v>
      </c>
      <c r="I500" s="566" t="s">
        <v>2394</v>
      </c>
      <c r="J500" s="566" t="s">
        <v>2395</v>
      </c>
      <c r="K500" s="566" t="s">
        <v>2396</v>
      </c>
      <c r="L500" s="567">
        <v>0</v>
      </c>
      <c r="M500" s="567">
        <v>0</v>
      </c>
      <c r="N500" s="566">
        <v>1</v>
      </c>
      <c r="O500" s="630">
        <v>0.5</v>
      </c>
      <c r="P500" s="567"/>
      <c r="Q500" s="582"/>
      <c r="R500" s="566"/>
      <c r="S500" s="582">
        <v>0</v>
      </c>
      <c r="T500" s="630"/>
      <c r="U500" s="612">
        <v>0</v>
      </c>
    </row>
    <row r="501" spans="1:21" ht="14.4" customHeight="1" x14ac:dyDescent="0.3">
      <c r="A501" s="565">
        <v>30</v>
      </c>
      <c r="B501" s="566" t="s">
        <v>438</v>
      </c>
      <c r="C501" s="566">
        <v>89301301</v>
      </c>
      <c r="D501" s="628" t="s">
        <v>3533</v>
      </c>
      <c r="E501" s="629" t="s">
        <v>2275</v>
      </c>
      <c r="F501" s="566" t="s">
        <v>2263</v>
      </c>
      <c r="G501" s="566" t="s">
        <v>2397</v>
      </c>
      <c r="H501" s="566" t="s">
        <v>437</v>
      </c>
      <c r="I501" s="566" t="s">
        <v>2893</v>
      </c>
      <c r="J501" s="566" t="s">
        <v>981</v>
      </c>
      <c r="K501" s="566" t="s">
        <v>2894</v>
      </c>
      <c r="L501" s="567">
        <v>0</v>
      </c>
      <c r="M501" s="567">
        <v>0</v>
      </c>
      <c r="N501" s="566">
        <v>1</v>
      </c>
      <c r="O501" s="630">
        <v>0.5</v>
      </c>
      <c r="P501" s="567"/>
      <c r="Q501" s="582"/>
      <c r="R501" s="566"/>
      <c r="S501" s="582">
        <v>0</v>
      </c>
      <c r="T501" s="630"/>
      <c r="U501" s="612">
        <v>0</v>
      </c>
    </row>
    <row r="502" spans="1:21" ht="14.4" customHeight="1" x14ac:dyDescent="0.3">
      <c r="A502" s="565">
        <v>30</v>
      </c>
      <c r="B502" s="566" t="s">
        <v>438</v>
      </c>
      <c r="C502" s="566">
        <v>89301301</v>
      </c>
      <c r="D502" s="628" t="s">
        <v>3533</v>
      </c>
      <c r="E502" s="629" t="s">
        <v>2275</v>
      </c>
      <c r="F502" s="566" t="s">
        <v>2263</v>
      </c>
      <c r="G502" s="566" t="s">
        <v>2397</v>
      </c>
      <c r="H502" s="566" t="s">
        <v>1360</v>
      </c>
      <c r="I502" s="566" t="s">
        <v>1828</v>
      </c>
      <c r="J502" s="566" t="s">
        <v>1448</v>
      </c>
      <c r="K502" s="566" t="s">
        <v>1829</v>
      </c>
      <c r="L502" s="567">
        <v>86.41</v>
      </c>
      <c r="M502" s="567">
        <v>86.41</v>
      </c>
      <c r="N502" s="566">
        <v>1</v>
      </c>
      <c r="O502" s="630">
        <v>0.5</v>
      </c>
      <c r="P502" s="567"/>
      <c r="Q502" s="582">
        <v>0</v>
      </c>
      <c r="R502" s="566"/>
      <c r="S502" s="582">
        <v>0</v>
      </c>
      <c r="T502" s="630"/>
      <c r="U502" s="612">
        <v>0</v>
      </c>
    </row>
    <row r="503" spans="1:21" ht="14.4" customHeight="1" x14ac:dyDescent="0.3">
      <c r="A503" s="565">
        <v>30</v>
      </c>
      <c r="B503" s="566" t="s">
        <v>438</v>
      </c>
      <c r="C503" s="566">
        <v>89301301</v>
      </c>
      <c r="D503" s="628" t="s">
        <v>3533</v>
      </c>
      <c r="E503" s="629" t="s">
        <v>2275</v>
      </c>
      <c r="F503" s="566" t="s">
        <v>2263</v>
      </c>
      <c r="G503" s="566" t="s">
        <v>2397</v>
      </c>
      <c r="H503" s="566" t="s">
        <v>437</v>
      </c>
      <c r="I503" s="566" t="s">
        <v>2895</v>
      </c>
      <c r="J503" s="566" t="s">
        <v>981</v>
      </c>
      <c r="K503" s="566" t="s">
        <v>2750</v>
      </c>
      <c r="L503" s="567">
        <v>107.66</v>
      </c>
      <c r="M503" s="567">
        <v>538.29999999999995</v>
      </c>
      <c r="N503" s="566">
        <v>5</v>
      </c>
      <c r="O503" s="630">
        <v>2</v>
      </c>
      <c r="P503" s="567">
        <v>107.66</v>
      </c>
      <c r="Q503" s="582">
        <v>0.2</v>
      </c>
      <c r="R503" s="566">
        <v>1</v>
      </c>
      <c r="S503" s="582">
        <v>0.2</v>
      </c>
      <c r="T503" s="630">
        <v>0.5</v>
      </c>
      <c r="U503" s="612">
        <v>0.25</v>
      </c>
    </row>
    <row r="504" spans="1:21" ht="14.4" customHeight="1" x14ac:dyDescent="0.3">
      <c r="A504" s="565">
        <v>30</v>
      </c>
      <c r="B504" s="566" t="s">
        <v>438</v>
      </c>
      <c r="C504" s="566">
        <v>89301301</v>
      </c>
      <c r="D504" s="628" t="s">
        <v>3533</v>
      </c>
      <c r="E504" s="629" t="s">
        <v>2275</v>
      </c>
      <c r="F504" s="566" t="s">
        <v>2263</v>
      </c>
      <c r="G504" s="566" t="s">
        <v>2896</v>
      </c>
      <c r="H504" s="566" t="s">
        <v>437</v>
      </c>
      <c r="I504" s="566" t="s">
        <v>2897</v>
      </c>
      <c r="J504" s="566" t="s">
        <v>2898</v>
      </c>
      <c r="K504" s="566" t="s">
        <v>2899</v>
      </c>
      <c r="L504" s="567">
        <v>298.88</v>
      </c>
      <c r="M504" s="567">
        <v>298.88</v>
      </c>
      <c r="N504" s="566">
        <v>1</v>
      </c>
      <c r="O504" s="630">
        <v>0.5</v>
      </c>
      <c r="P504" s="567"/>
      <c r="Q504" s="582">
        <v>0</v>
      </c>
      <c r="R504" s="566"/>
      <c r="S504" s="582">
        <v>0</v>
      </c>
      <c r="T504" s="630"/>
      <c r="U504" s="612">
        <v>0</v>
      </c>
    </row>
    <row r="505" spans="1:21" ht="14.4" customHeight="1" x14ac:dyDescent="0.3">
      <c r="A505" s="565">
        <v>30</v>
      </c>
      <c r="B505" s="566" t="s">
        <v>438</v>
      </c>
      <c r="C505" s="566">
        <v>89301301</v>
      </c>
      <c r="D505" s="628" t="s">
        <v>3533</v>
      </c>
      <c r="E505" s="629" t="s">
        <v>2275</v>
      </c>
      <c r="F505" s="566" t="s">
        <v>2263</v>
      </c>
      <c r="G505" s="566" t="s">
        <v>2900</v>
      </c>
      <c r="H505" s="566" t="s">
        <v>437</v>
      </c>
      <c r="I505" s="566" t="s">
        <v>2901</v>
      </c>
      <c r="J505" s="566" t="s">
        <v>659</v>
      </c>
      <c r="K505" s="566" t="s">
        <v>2902</v>
      </c>
      <c r="L505" s="567">
        <v>81.540000000000006</v>
      </c>
      <c r="M505" s="567">
        <v>81.540000000000006</v>
      </c>
      <c r="N505" s="566">
        <v>1</v>
      </c>
      <c r="O505" s="630">
        <v>0.5</v>
      </c>
      <c r="P505" s="567"/>
      <c r="Q505" s="582">
        <v>0</v>
      </c>
      <c r="R505" s="566"/>
      <c r="S505" s="582">
        <v>0</v>
      </c>
      <c r="T505" s="630"/>
      <c r="U505" s="612">
        <v>0</v>
      </c>
    </row>
    <row r="506" spans="1:21" ht="14.4" customHeight="1" x14ac:dyDescent="0.3">
      <c r="A506" s="565">
        <v>30</v>
      </c>
      <c r="B506" s="566" t="s">
        <v>438</v>
      </c>
      <c r="C506" s="566">
        <v>89301301</v>
      </c>
      <c r="D506" s="628" t="s">
        <v>3533</v>
      </c>
      <c r="E506" s="629" t="s">
        <v>2275</v>
      </c>
      <c r="F506" s="566" t="s">
        <v>2263</v>
      </c>
      <c r="G506" s="566" t="s">
        <v>2610</v>
      </c>
      <c r="H506" s="566" t="s">
        <v>1360</v>
      </c>
      <c r="I506" s="566" t="s">
        <v>2008</v>
      </c>
      <c r="J506" s="566" t="s">
        <v>1422</v>
      </c>
      <c r="K506" s="566" t="s">
        <v>530</v>
      </c>
      <c r="L506" s="567">
        <v>38.130000000000003</v>
      </c>
      <c r="M506" s="567">
        <v>152.52000000000001</v>
      </c>
      <c r="N506" s="566">
        <v>4</v>
      </c>
      <c r="O506" s="630">
        <v>1</v>
      </c>
      <c r="P506" s="567"/>
      <c r="Q506" s="582">
        <v>0</v>
      </c>
      <c r="R506" s="566"/>
      <c r="S506" s="582">
        <v>0</v>
      </c>
      <c r="T506" s="630"/>
      <c r="U506" s="612">
        <v>0</v>
      </c>
    </row>
    <row r="507" spans="1:21" ht="14.4" customHeight="1" x14ac:dyDescent="0.3">
      <c r="A507" s="565">
        <v>30</v>
      </c>
      <c r="B507" s="566" t="s">
        <v>438</v>
      </c>
      <c r="C507" s="566">
        <v>89301301</v>
      </c>
      <c r="D507" s="628" t="s">
        <v>3533</v>
      </c>
      <c r="E507" s="629" t="s">
        <v>2275</v>
      </c>
      <c r="F507" s="566" t="s">
        <v>2263</v>
      </c>
      <c r="G507" s="566" t="s">
        <v>2611</v>
      </c>
      <c r="H507" s="566" t="s">
        <v>437</v>
      </c>
      <c r="I507" s="566" t="s">
        <v>2612</v>
      </c>
      <c r="J507" s="566" t="s">
        <v>2613</v>
      </c>
      <c r="K507" s="566" t="s">
        <v>2614</v>
      </c>
      <c r="L507" s="567">
        <v>56.01</v>
      </c>
      <c r="M507" s="567">
        <v>112.02</v>
      </c>
      <c r="N507" s="566">
        <v>2</v>
      </c>
      <c r="O507" s="630">
        <v>0.5</v>
      </c>
      <c r="P507" s="567"/>
      <c r="Q507" s="582">
        <v>0</v>
      </c>
      <c r="R507" s="566"/>
      <c r="S507" s="582">
        <v>0</v>
      </c>
      <c r="T507" s="630"/>
      <c r="U507" s="612">
        <v>0</v>
      </c>
    </row>
    <row r="508" spans="1:21" ht="14.4" customHeight="1" x14ac:dyDescent="0.3">
      <c r="A508" s="565">
        <v>30</v>
      </c>
      <c r="B508" s="566" t="s">
        <v>438</v>
      </c>
      <c r="C508" s="566">
        <v>89301301</v>
      </c>
      <c r="D508" s="628" t="s">
        <v>3533</v>
      </c>
      <c r="E508" s="629" t="s">
        <v>2275</v>
      </c>
      <c r="F508" s="566" t="s">
        <v>2263</v>
      </c>
      <c r="G508" s="566" t="s">
        <v>2402</v>
      </c>
      <c r="H508" s="566" t="s">
        <v>437</v>
      </c>
      <c r="I508" s="566" t="s">
        <v>2403</v>
      </c>
      <c r="J508" s="566" t="s">
        <v>913</v>
      </c>
      <c r="K508" s="566" t="s">
        <v>2404</v>
      </c>
      <c r="L508" s="567">
        <v>0</v>
      </c>
      <c r="M508" s="567">
        <v>0</v>
      </c>
      <c r="N508" s="566">
        <v>1</v>
      </c>
      <c r="O508" s="630">
        <v>0.5</v>
      </c>
      <c r="P508" s="567"/>
      <c r="Q508" s="582"/>
      <c r="R508" s="566"/>
      <c r="S508" s="582">
        <v>0</v>
      </c>
      <c r="T508" s="630"/>
      <c r="U508" s="612">
        <v>0</v>
      </c>
    </row>
    <row r="509" spans="1:21" ht="14.4" customHeight="1" x14ac:dyDescent="0.3">
      <c r="A509" s="565">
        <v>30</v>
      </c>
      <c r="B509" s="566" t="s">
        <v>438</v>
      </c>
      <c r="C509" s="566">
        <v>89301301</v>
      </c>
      <c r="D509" s="628" t="s">
        <v>3533</v>
      </c>
      <c r="E509" s="629" t="s">
        <v>2275</v>
      </c>
      <c r="F509" s="566" t="s">
        <v>2263</v>
      </c>
      <c r="G509" s="566" t="s">
        <v>2402</v>
      </c>
      <c r="H509" s="566" t="s">
        <v>437</v>
      </c>
      <c r="I509" s="566" t="s">
        <v>2405</v>
      </c>
      <c r="J509" s="566" t="s">
        <v>881</v>
      </c>
      <c r="K509" s="566" t="s">
        <v>2406</v>
      </c>
      <c r="L509" s="567">
        <v>23.4</v>
      </c>
      <c r="M509" s="567">
        <v>117</v>
      </c>
      <c r="N509" s="566">
        <v>5</v>
      </c>
      <c r="O509" s="630">
        <v>3.5</v>
      </c>
      <c r="P509" s="567">
        <v>23.4</v>
      </c>
      <c r="Q509" s="582">
        <v>0.19999999999999998</v>
      </c>
      <c r="R509" s="566">
        <v>1</v>
      </c>
      <c r="S509" s="582">
        <v>0.2</v>
      </c>
      <c r="T509" s="630">
        <v>0.5</v>
      </c>
      <c r="U509" s="612">
        <v>0.14285714285714285</v>
      </c>
    </row>
    <row r="510" spans="1:21" ht="14.4" customHeight="1" x14ac:dyDescent="0.3">
      <c r="A510" s="565">
        <v>30</v>
      </c>
      <c r="B510" s="566" t="s">
        <v>438</v>
      </c>
      <c r="C510" s="566">
        <v>89301301</v>
      </c>
      <c r="D510" s="628" t="s">
        <v>3533</v>
      </c>
      <c r="E510" s="629" t="s">
        <v>2275</v>
      </c>
      <c r="F510" s="566" t="s">
        <v>2263</v>
      </c>
      <c r="G510" s="566" t="s">
        <v>2402</v>
      </c>
      <c r="H510" s="566" t="s">
        <v>437</v>
      </c>
      <c r="I510" s="566" t="s">
        <v>1891</v>
      </c>
      <c r="J510" s="566" t="s">
        <v>1892</v>
      </c>
      <c r="K510" s="566" t="s">
        <v>1014</v>
      </c>
      <c r="L510" s="567">
        <v>60.02</v>
      </c>
      <c r="M510" s="567">
        <v>60.02</v>
      </c>
      <c r="N510" s="566">
        <v>1</v>
      </c>
      <c r="O510" s="630">
        <v>0.5</v>
      </c>
      <c r="P510" s="567">
        <v>60.02</v>
      </c>
      <c r="Q510" s="582">
        <v>1</v>
      </c>
      <c r="R510" s="566">
        <v>1</v>
      </c>
      <c r="S510" s="582">
        <v>1</v>
      </c>
      <c r="T510" s="630">
        <v>0.5</v>
      </c>
      <c r="U510" s="612">
        <v>1</v>
      </c>
    </row>
    <row r="511" spans="1:21" ht="14.4" customHeight="1" x14ac:dyDescent="0.3">
      <c r="A511" s="565">
        <v>30</v>
      </c>
      <c r="B511" s="566" t="s">
        <v>438</v>
      </c>
      <c r="C511" s="566">
        <v>89301301</v>
      </c>
      <c r="D511" s="628" t="s">
        <v>3533</v>
      </c>
      <c r="E511" s="629" t="s">
        <v>2275</v>
      </c>
      <c r="F511" s="566" t="s">
        <v>2263</v>
      </c>
      <c r="G511" s="566" t="s">
        <v>2402</v>
      </c>
      <c r="H511" s="566" t="s">
        <v>437</v>
      </c>
      <c r="I511" s="566" t="s">
        <v>2408</v>
      </c>
      <c r="J511" s="566" t="s">
        <v>881</v>
      </c>
      <c r="K511" s="566" t="s">
        <v>2409</v>
      </c>
      <c r="L511" s="567">
        <v>0</v>
      </c>
      <c r="M511" s="567">
        <v>0</v>
      </c>
      <c r="N511" s="566">
        <v>2</v>
      </c>
      <c r="O511" s="630">
        <v>0.5</v>
      </c>
      <c r="P511" s="567">
        <v>0</v>
      </c>
      <c r="Q511" s="582"/>
      <c r="R511" s="566">
        <v>2</v>
      </c>
      <c r="S511" s="582">
        <v>1</v>
      </c>
      <c r="T511" s="630">
        <v>0.5</v>
      </c>
      <c r="U511" s="612">
        <v>1</v>
      </c>
    </row>
    <row r="512" spans="1:21" ht="14.4" customHeight="1" x14ac:dyDescent="0.3">
      <c r="A512" s="565">
        <v>30</v>
      </c>
      <c r="B512" s="566" t="s">
        <v>438</v>
      </c>
      <c r="C512" s="566">
        <v>89301301</v>
      </c>
      <c r="D512" s="628" t="s">
        <v>3533</v>
      </c>
      <c r="E512" s="629" t="s">
        <v>2275</v>
      </c>
      <c r="F512" s="566" t="s">
        <v>2263</v>
      </c>
      <c r="G512" s="566" t="s">
        <v>2402</v>
      </c>
      <c r="H512" s="566" t="s">
        <v>437</v>
      </c>
      <c r="I512" s="566" t="s">
        <v>2410</v>
      </c>
      <c r="J512" s="566" t="s">
        <v>605</v>
      </c>
      <c r="K512" s="566" t="s">
        <v>2411</v>
      </c>
      <c r="L512" s="567">
        <v>0</v>
      </c>
      <c r="M512" s="567">
        <v>0</v>
      </c>
      <c r="N512" s="566">
        <v>3</v>
      </c>
      <c r="O512" s="630">
        <v>1.5</v>
      </c>
      <c r="P512" s="567">
        <v>0</v>
      </c>
      <c r="Q512" s="582"/>
      <c r="R512" s="566">
        <v>1</v>
      </c>
      <c r="S512" s="582">
        <v>0.33333333333333331</v>
      </c>
      <c r="T512" s="630">
        <v>0.5</v>
      </c>
      <c r="U512" s="612">
        <v>0.33333333333333331</v>
      </c>
    </row>
    <row r="513" spans="1:21" ht="14.4" customHeight="1" x14ac:dyDescent="0.3">
      <c r="A513" s="565">
        <v>30</v>
      </c>
      <c r="B513" s="566" t="s">
        <v>438</v>
      </c>
      <c r="C513" s="566">
        <v>89301301</v>
      </c>
      <c r="D513" s="628" t="s">
        <v>3533</v>
      </c>
      <c r="E513" s="629" t="s">
        <v>2275</v>
      </c>
      <c r="F513" s="566" t="s">
        <v>2263</v>
      </c>
      <c r="G513" s="566" t="s">
        <v>2615</v>
      </c>
      <c r="H513" s="566" t="s">
        <v>1360</v>
      </c>
      <c r="I513" s="566" t="s">
        <v>2903</v>
      </c>
      <c r="J513" s="566" t="s">
        <v>2904</v>
      </c>
      <c r="K513" s="566" t="s">
        <v>2905</v>
      </c>
      <c r="L513" s="567">
        <v>220.06</v>
      </c>
      <c r="M513" s="567">
        <v>220.06</v>
      </c>
      <c r="N513" s="566">
        <v>1</v>
      </c>
      <c r="O513" s="630">
        <v>0.5</v>
      </c>
      <c r="P513" s="567">
        <v>220.06</v>
      </c>
      <c r="Q513" s="582">
        <v>1</v>
      </c>
      <c r="R513" s="566">
        <v>1</v>
      </c>
      <c r="S513" s="582">
        <v>1</v>
      </c>
      <c r="T513" s="630">
        <v>0.5</v>
      </c>
      <c r="U513" s="612">
        <v>1</v>
      </c>
    </row>
    <row r="514" spans="1:21" ht="14.4" customHeight="1" x14ac:dyDescent="0.3">
      <c r="A514" s="565">
        <v>30</v>
      </c>
      <c r="B514" s="566" t="s">
        <v>438</v>
      </c>
      <c r="C514" s="566">
        <v>89301301</v>
      </c>
      <c r="D514" s="628" t="s">
        <v>3533</v>
      </c>
      <c r="E514" s="629" t="s">
        <v>2275</v>
      </c>
      <c r="F514" s="566" t="s">
        <v>2263</v>
      </c>
      <c r="G514" s="566" t="s">
        <v>2757</v>
      </c>
      <c r="H514" s="566" t="s">
        <v>437</v>
      </c>
      <c r="I514" s="566" t="s">
        <v>2906</v>
      </c>
      <c r="J514" s="566" t="s">
        <v>2907</v>
      </c>
      <c r="K514" s="566" t="s">
        <v>2908</v>
      </c>
      <c r="L514" s="567">
        <v>58.78</v>
      </c>
      <c r="M514" s="567">
        <v>58.78</v>
      </c>
      <c r="N514" s="566">
        <v>1</v>
      </c>
      <c r="O514" s="630">
        <v>0.5</v>
      </c>
      <c r="P514" s="567"/>
      <c r="Q514" s="582">
        <v>0</v>
      </c>
      <c r="R514" s="566"/>
      <c r="S514" s="582">
        <v>0</v>
      </c>
      <c r="T514" s="630"/>
      <c r="U514" s="612">
        <v>0</v>
      </c>
    </row>
    <row r="515" spans="1:21" ht="14.4" customHeight="1" x14ac:dyDescent="0.3">
      <c r="A515" s="565">
        <v>30</v>
      </c>
      <c r="B515" s="566" t="s">
        <v>438</v>
      </c>
      <c r="C515" s="566">
        <v>89301301</v>
      </c>
      <c r="D515" s="628" t="s">
        <v>3533</v>
      </c>
      <c r="E515" s="629" t="s">
        <v>2275</v>
      </c>
      <c r="F515" s="566" t="s">
        <v>2263</v>
      </c>
      <c r="G515" s="566" t="s">
        <v>2757</v>
      </c>
      <c r="H515" s="566" t="s">
        <v>437</v>
      </c>
      <c r="I515" s="566" t="s">
        <v>2758</v>
      </c>
      <c r="J515" s="566" t="s">
        <v>948</v>
      </c>
      <c r="K515" s="566" t="s">
        <v>2759</v>
      </c>
      <c r="L515" s="567">
        <v>81.03</v>
      </c>
      <c r="M515" s="567">
        <v>81.03</v>
      </c>
      <c r="N515" s="566">
        <v>1</v>
      </c>
      <c r="O515" s="630">
        <v>0.5</v>
      </c>
      <c r="P515" s="567">
        <v>81.03</v>
      </c>
      <c r="Q515" s="582">
        <v>1</v>
      </c>
      <c r="R515" s="566">
        <v>1</v>
      </c>
      <c r="S515" s="582">
        <v>1</v>
      </c>
      <c r="T515" s="630">
        <v>0.5</v>
      </c>
      <c r="U515" s="612">
        <v>1</v>
      </c>
    </row>
    <row r="516" spans="1:21" ht="14.4" customHeight="1" x14ac:dyDescent="0.3">
      <c r="A516" s="565">
        <v>30</v>
      </c>
      <c r="B516" s="566" t="s">
        <v>438</v>
      </c>
      <c r="C516" s="566">
        <v>89301301</v>
      </c>
      <c r="D516" s="628" t="s">
        <v>3533</v>
      </c>
      <c r="E516" s="629" t="s">
        <v>2275</v>
      </c>
      <c r="F516" s="566" t="s">
        <v>2263</v>
      </c>
      <c r="G516" s="566" t="s">
        <v>2414</v>
      </c>
      <c r="H516" s="566" t="s">
        <v>1360</v>
      </c>
      <c r="I516" s="566" t="s">
        <v>1874</v>
      </c>
      <c r="J516" s="566" t="s">
        <v>1875</v>
      </c>
      <c r="K516" s="566" t="s">
        <v>1876</v>
      </c>
      <c r="L516" s="567">
        <v>130.44</v>
      </c>
      <c r="M516" s="567">
        <v>130.44</v>
      </c>
      <c r="N516" s="566">
        <v>1</v>
      </c>
      <c r="O516" s="630">
        <v>0.5</v>
      </c>
      <c r="P516" s="567">
        <v>130.44</v>
      </c>
      <c r="Q516" s="582">
        <v>1</v>
      </c>
      <c r="R516" s="566">
        <v>1</v>
      </c>
      <c r="S516" s="582">
        <v>1</v>
      </c>
      <c r="T516" s="630">
        <v>0.5</v>
      </c>
      <c r="U516" s="612">
        <v>1</v>
      </c>
    </row>
    <row r="517" spans="1:21" ht="14.4" customHeight="1" x14ac:dyDescent="0.3">
      <c r="A517" s="565">
        <v>30</v>
      </c>
      <c r="B517" s="566" t="s">
        <v>438</v>
      </c>
      <c r="C517" s="566">
        <v>89301301</v>
      </c>
      <c r="D517" s="628" t="s">
        <v>3533</v>
      </c>
      <c r="E517" s="629" t="s">
        <v>2275</v>
      </c>
      <c r="F517" s="566" t="s">
        <v>2263</v>
      </c>
      <c r="G517" s="566" t="s">
        <v>2414</v>
      </c>
      <c r="H517" s="566" t="s">
        <v>437</v>
      </c>
      <c r="I517" s="566" t="s">
        <v>2415</v>
      </c>
      <c r="J517" s="566" t="s">
        <v>2416</v>
      </c>
      <c r="K517" s="566" t="s">
        <v>1879</v>
      </c>
      <c r="L517" s="567">
        <v>147.01</v>
      </c>
      <c r="M517" s="567">
        <v>147.01</v>
      </c>
      <c r="N517" s="566">
        <v>1</v>
      </c>
      <c r="O517" s="630">
        <v>0.5</v>
      </c>
      <c r="P517" s="567"/>
      <c r="Q517" s="582">
        <v>0</v>
      </c>
      <c r="R517" s="566"/>
      <c r="S517" s="582">
        <v>0</v>
      </c>
      <c r="T517" s="630"/>
      <c r="U517" s="612">
        <v>0</v>
      </c>
    </row>
    <row r="518" spans="1:21" ht="14.4" customHeight="1" x14ac:dyDescent="0.3">
      <c r="A518" s="565">
        <v>30</v>
      </c>
      <c r="B518" s="566" t="s">
        <v>438</v>
      </c>
      <c r="C518" s="566">
        <v>89301301</v>
      </c>
      <c r="D518" s="628" t="s">
        <v>3533</v>
      </c>
      <c r="E518" s="629" t="s">
        <v>2275</v>
      </c>
      <c r="F518" s="566" t="s">
        <v>2263</v>
      </c>
      <c r="G518" s="566" t="s">
        <v>2417</v>
      </c>
      <c r="H518" s="566" t="s">
        <v>1360</v>
      </c>
      <c r="I518" s="566" t="s">
        <v>1843</v>
      </c>
      <c r="J518" s="566" t="s">
        <v>1411</v>
      </c>
      <c r="K518" s="566" t="s">
        <v>1413</v>
      </c>
      <c r="L518" s="567">
        <v>625.29</v>
      </c>
      <c r="M518" s="567">
        <v>4377.03</v>
      </c>
      <c r="N518" s="566">
        <v>7</v>
      </c>
      <c r="O518" s="630">
        <v>2</v>
      </c>
      <c r="P518" s="567"/>
      <c r="Q518" s="582">
        <v>0</v>
      </c>
      <c r="R518" s="566"/>
      <c r="S518" s="582">
        <v>0</v>
      </c>
      <c r="T518" s="630"/>
      <c r="U518" s="612">
        <v>0</v>
      </c>
    </row>
    <row r="519" spans="1:21" ht="14.4" customHeight="1" x14ac:dyDescent="0.3">
      <c r="A519" s="565">
        <v>30</v>
      </c>
      <c r="B519" s="566" t="s">
        <v>438</v>
      </c>
      <c r="C519" s="566">
        <v>89301301</v>
      </c>
      <c r="D519" s="628" t="s">
        <v>3533</v>
      </c>
      <c r="E519" s="629" t="s">
        <v>2275</v>
      </c>
      <c r="F519" s="566" t="s">
        <v>2263</v>
      </c>
      <c r="G519" s="566" t="s">
        <v>2417</v>
      </c>
      <c r="H519" s="566" t="s">
        <v>1360</v>
      </c>
      <c r="I519" s="566" t="s">
        <v>1844</v>
      </c>
      <c r="J519" s="566" t="s">
        <v>1411</v>
      </c>
      <c r="K519" s="566" t="s">
        <v>1414</v>
      </c>
      <c r="L519" s="567">
        <v>937.93</v>
      </c>
      <c r="M519" s="567">
        <v>9379.2999999999993</v>
      </c>
      <c r="N519" s="566">
        <v>10</v>
      </c>
      <c r="O519" s="630">
        <v>2.5</v>
      </c>
      <c r="P519" s="567">
        <v>1875.86</v>
      </c>
      <c r="Q519" s="582">
        <v>0.2</v>
      </c>
      <c r="R519" s="566">
        <v>2</v>
      </c>
      <c r="S519" s="582">
        <v>0.2</v>
      </c>
      <c r="T519" s="630">
        <v>0.5</v>
      </c>
      <c r="U519" s="612">
        <v>0.2</v>
      </c>
    </row>
    <row r="520" spans="1:21" ht="14.4" customHeight="1" x14ac:dyDescent="0.3">
      <c r="A520" s="565">
        <v>30</v>
      </c>
      <c r="B520" s="566" t="s">
        <v>438</v>
      </c>
      <c r="C520" s="566">
        <v>89301301</v>
      </c>
      <c r="D520" s="628" t="s">
        <v>3533</v>
      </c>
      <c r="E520" s="629" t="s">
        <v>2275</v>
      </c>
      <c r="F520" s="566" t="s">
        <v>2263</v>
      </c>
      <c r="G520" s="566" t="s">
        <v>2417</v>
      </c>
      <c r="H520" s="566" t="s">
        <v>1360</v>
      </c>
      <c r="I520" s="566" t="s">
        <v>2622</v>
      </c>
      <c r="J520" s="566" t="s">
        <v>1460</v>
      </c>
      <c r="K520" s="566" t="s">
        <v>1414</v>
      </c>
      <c r="L520" s="567">
        <v>1749.69</v>
      </c>
      <c r="M520" s="567">
        <v>3499.38</v>
      </c>
      <c r="N520" s="566">
        <v>2</v>
      </c>
      <c r="O520" s="630">
        <v>0.5</v>
      </c>
      <c r="P520" s="567">
        <v>3499.38</v>
      </c>
      <c r="Q520" s="582">
        <v>1</v>
      </c>
      <c r="R520" s="566">
        <v>2</v>
      </c>
      <c r="S520" s="582">
        <v>1</v>
      </c>
      <c r="T520" s="630">
        <v>0.5</v>
      </c>
      <c r="U520" s="612">
        <v>1</v>
      </c>
    </row>
    <row r="521" spans="1:21" ht="14.4" customHeight="1" x14ac:dyDescent="0.3">
      <c r="A521" s="565">
        <v>30</v>
      </c>
      <c r="B521" s="566" t="s">
        <v>438</v>
      </c>
      <c r="C521" s="566">
        <v>89301301</v>
      </c>
      <c r="D521" s="628" t="s">
        <v>3533</v>
      </c>
      <c r="E521" s="629" t="s">
        <v>2275</v>
      </c>
      <c r="F521" s="566" t="s">
        <v>2263</v>
      </c>
      <c r="G521" s="566" t="s">
        <v>2623</v>
      </c>
      <c r="H521" s="566" t="s">
        <v>437</v>
      </c>
      <c r="I521" s="566" t="s">
        <v>2626</v>
      </c>
      <c r="J521" s="566" t="s">
        <v>1043</v>
      </c>
      <c r="K521" s="566" t="s">
        <v>2151</v>
      </c>
      <c r="L521" s="567">
        <v>64.39</v>
      </c>
      <c r="M521" s="567">
        <v>64.39</v>
      </c>
      <c r="N521" s="566">
        <v>1</v>
      </c>
      <c r="O521" s="630">
        <v>0.5</v>
      </c>
      <c r="P521" s="567"/>
      <c r="Q521" s="582">
        <v>0</v>
      </c>
      <c r="R521" s="566"/>
      <c r="S521" s="582">
        <v>0</v>
      </c>
      <c r="T521" s="630"/>
      <c r="U521" s="612">
        <v>0</v>
      </c>
    </row>
    <row r="522" spans="1:21" ht="14.4" customHeight="1" x14ac:dyDescent="0.3">
      <c r="A522" s="565">
        <v>30</v>
      </c>
      <c r="B522" s="566" t="s">
        <v>438</v>
      </c>
      <c r="C522" s="566">
        <v>89301301</v>
      </c>
      <c r="D522" s="628" t="s">
        <v>3533</v>
      </c>
      <c r="E522" s="629" t="s">
        <v>2275</v>
      </c>
      <c r="F522" s="566" t="s">
        <v>2263</v>
      </c>
      <c r="G522" s="566" t="s">
        <v>2909</v>
      </c>
      <c r="H522" s="566" t="s">
        <v>437</v>
      </c>
      <c r="I522" s="566" t="s">
        <v>2910</v>
      </c>
      <c r="J522" s="566" t="s">
        <v>639</v>
      </c>
      <c r="K522" s="566" t="s">
        <v>2911</v>
      </c>
      <c r="L522" s="567">
        <v>105.94</v>
      </c>
      <c r="M522" s="567">
        <v>211.88</v>
      </c>
      <c r="N522" s="566">
        <v>2</v>
      </c>
      <c r="O522" s="630">
        <v>0.5</v>
      </c>
      <c r="P522" s="567"/>
      <c r="Q522" s="582">
        <v>0</v>
      </c>
      <c r="R522" s="566"/>
      <c r="S522" s="582">
        <v>0</v>
      </c>
      <c r="T522" s="630"/>
      <c r="U522" s="612">
        <v>0</v>
      </c>
    </row>
    <row r="523" spans="1:21" ht="14.4" customHeight="1" x14ac:dyDescent="0.3">
      <c r="A523" s="565">
        <v>30</v>
      </c>
      <c r="B523" s="566" t="s">
        <v>438</v>
      </c>
      <c r="C523" s="566">
        <v>89301301</v>
      </c>
      <c r="D523" s="628" t="s">
        <v>3533</v>
      </c>
      <c r="E523" s="629" t="s">
        <v>2275</v>
      </c>
      <c r="F523" s="566" t="s">
        <v>2263</v>
      </c>
      <c r="G523" s="566" t="s">
        <v>2418</v>
      </c>
      <c r="H523" s="566" t="s">
        <v>437</v>
      </c>
      <c r="I523" s="566" t="s">
        <v>1919</v>
      </c>
      <c r="J523" s="566" t="s">
        <v>470</v>
      </c>
      <c r="K523" s="566" t="s">
        <v>1920</v>
      </c>
      <c r="L523" s="567">
        <v>51.69</v>
      </c>
      <c r="M523" s="567">
        <v>258.45</v>
      </c>
      <c r="N523" s="566">
        <v>5</v>
      </c>
      <c r="O523" s="630">
        <v>1.5</v>
      </c>
      <c r="P523" s="567"/>
      <c r="Q523" s="582">
        <v>0</v>
      </c>
      <c r="R523" s="566"/>
      <c r="S523" s="582">
        <v>0</v>
      </c>
      <c r="T523" s="630"/>
      <c r="U523" s="612">
        <v>0</v>
      </c>
    </row>
    <row r="524" spans="1:21" ht="14.4" customHeight="1" x14ac:dyDescent="0.3">
      <c r="A524" s="565">
        <v>30</v>
      </c>
      <c r="B524" s="566" t="s">
        <v>438</v>
      </c>
      <c r="C524" s="566">
        <v>89301301</v>
      </c>
      <c r="D524" s="628" t="s">
        <v>3533</v>
      </c>
      <c r="E524" s="629" t="s">
        <v>2275</v>
      </c>
      <c r="F524" s="566" t="s">
        <v>2263</v>
      </c>
      <c r="G524" s="566" t="s">
        <v>2419</v>
      </c>
      <c r="H524" s="566" t="s">
        <v>437</v>
      </c>
      <c r="I524" s="566" t="s">
        <v>2420</v>
      </c>
      <c r="J524" s="566" t="s">
        <v>1607</v>
      </c>
      <c r="K524" s="566" t="s">
        <v>1608</v>
      </c>
      <c r="L524" s="567">
        <v>153.52000000000001</v>
      </c>
      <c r="M524" s="567">
        <v>614.08000000000004</v>
      </c>
      <c r="N524" s="566">
        <v>4</v>
      </c>
      <c r="O524" s="630">
        <v>2</v>
      </c>
      <c r="P524" s="567"/>
      <c r="Q524" s="582">
        <v>0</v>
      </c>
      <c r="R524" s="566"/>
      <c r="S524" s="582">
        <v>0</v>
      </c>
      <c r="T524" s="630"/>
      <c r="U524" s="612">
        <v>0</v>
      </c>
    </row>
    <row r="525" spans="1:21" ht="14.4" customHeight="1" x14ac:dyDescent="0.3">
      <c r="A525" s="565">
        <v>30</v>
      </c>
      <c r="B525" s="566" t="s">
        <v>438</v>
      </c>
      <c r="C525" s="566">
        <v>89301301</v>
      </c>
      <c r="D525" s="628" t="s">
        <v>3533</v>
      </c>
      <c r="E525" s="629" t="s">
        <v>2275</v>
      </c>
      <c r="F525" s="566" t="s">
        <v>2263</v>
      </c>
      <c r="G525" s="566" t="s">
        <v>2421</v>
      </c>
      <c r="H525" s="566" t="s">
        <v>437</v>
      </c>
      <c r="I525" s="566" t="s">
        <v>2760</v>
      </c>
      <c r="J525" s="566" t="s">
        <v>2761</v>
      </c>
      <c r="K525" s="566" t="s">
        <v>834</v>
      </c>
      <c r="L525" s="567">
        <v>190.48</v>
      </c>
      <c r="M525" s="567">
        <v>190.48</v>
      </c>
      <c r="N525" s="566">
        <v>1</v>
      </c>
      <c r="O525" s="630">
        <v>0.5</v>
      </c>
      <c r="P525" s="567">
        <v>190.48</v>
      </c>
      <c r="Q525" s="582">
        <v>1</v>
      </c>
      <c r="R525" s="566">
        <v>1</v>
      </c>
      <c r="S525" s="582">
        <v>1</v>
      </c>
      <c r="T525" s="630">
        <v>0.5</v>
      </c>
      <c r="U525" s="612">
        <v>1</v>
      </c>
    </row>
    <row r="526" spans="1:21" ht="14.4" customHeight="1" x14ac:dyDescent="0.3">
      <c r="A526" s="565">
        <v>30</v>
      </c>
      <c r="B526" s="566" t="s">
        <v>438</v>
      </c>
      <c r="C526" s="566">
        <v>89301301</v>
      </c>
      <c r="D526" s="628" t="s">
        <v>3533</v>
      </c>
      <c r="E526" s="629" t="s">
        <v>2275</v>
      </c>
      <c r="F526" s="566" t="s">
        <v>2263</v>
      </c>
      <c r="G526" s="566" t="s">
        <v>2421</v>
      </c>
      <c r="H526" s="566" t="s">
        <v>437</v>
      </c>
      <c r="I526" s="566" t="s">
        <v>1780</v>
      </c>
      <c r="J526" s="566" t="s">
        <v>833</v>
      </c>
      <c r="K526" s="566" t="s">
        <v>834</v>
      </c>
      <c r="L526" s="567">
        <v>190.48</v>
      </c>
      <c r="M526" s="567">
        <v>4000.08</v>
      </c>
      <c r="N526" s="566">
        <v>21</v>
      </c>
      <c r="O526" s="630">
        <v>10</v>
      </c>
      <c r="P526" s="567">
        <v>380.96</v>
      </c>
      <c r="Q526" s="582">
        <v>9.5238095238095233E-2</v>
      </c>
      <c r="R526" s="566">
        <v>2</v>
      </c>
      <c r="S526" s="582">
        <v>9.5238095238095233E-2</v>
      </c>
      <c r="T526" s="630">
        <v>1</v>
      </c>
      <c r="U526" s="612">
        <v>0.1</v>
      </c>
    </row>
    <row r="527" spans="1:21" ht="14.4" customHeight="1" x14ac:dyDescent="0.3">
      <c r="A527" s="565">
        <v>30</v>
      </c>
      <c r="B527" s="566" t="s">
        <v>438</v>
      </c>
      <c r="C527" s="566">
        <v>89301301</v>
      </c>
      <c r="D527" s="628" t="s">
        <v>3533</v>
      </c>
      <c r="E527" s="629" t="s">
        <v>2275</v>
      </c>
      <c r="F527" s="566" t="s">
        <v>2263</v>
      </c>
      <c r="G527" s="566" t="s">
        <v>2425</v>
      </c>
      <c r="H527" s="566" t="s">
        <v>437</v>
      </c>
      <c r="I527" s="566" t="s">
        <v>1786</v>
      </c>
      <c r="J527" s="566" t="s">
        <v>583</v>
      </c>
      <c r="K527" s="566" t="s">
        <v>584</v>
      </c>
      <c r="L527" s="567">
        <v>0</v>
      </c>
      <c r="M527" s="567">
        <v>0</v>
      </c>
      <c r="N527" s="566">
        <v>1</v>
      </c>
      <c r="O527" s="630">
        <v>1</v>
      </c>
      <c r="P527" s="567"/>
      <c r="Q527" s="582"/>
      <c r="R527" s="566"/>
      <c r="S527" s="582">
        <v>0</v>
      </c>
      <c r="T527" s="630"/>
      <c r="U527" s="612">
        <v>0</v>
      </c>
    </row>
    <row r="528" spans="1:21" ht="14.4" customHeight="1" x14ac:dyDescent="0.3">
      <c r="A528" s="565">
        <v>30</v>
      </c>
      <c r="B528" s="566" t="s">
        <v>438</v>
      </c>
      <c r="C528" s="566">
        <v>89301301</v>
      </c>
      <c r="D528" s="628" t="s">
        <v>3533</v>
      </c>
      <c r="E528" s="629" t="s">
        <v>2275</v>
      </c>
      <c r="F528" s="566" t="s">
        <v>2263</v>
      </c>
      <c r="G528" s="566" t="s">
        <v>2436</v>
      </c>
      <c r="H528" s="566" t="s">
        <v>437</v>
      </c>
      <c r="I528" s="566" t="s">
        <v>2912</v>
      </c>
      <c r="J528" s="566" t="s">
        <v>554</v>
      </c>
      <c r="K528" s="566" t="s">
        <v>2913</v>
      </c>
      <c r="L528" s="567">
        <v>0</v>
      </c>
      <c r="M528" s="567">
        <v>0</v>
      </c>
      <c r="N528" s="566">
        <v>1</v>
      </c>
      <c r="O528" s="630">
        <v>0.5</v>
      </c>
      <c r="P528" s="567"/>
      <c r="Q528" s="582"/>
      <c r="R528" s="566"/>
      <c r="S528" s="582">
        <v>0</v>
      </c>
      <c r="T528" s="630"/>
      <c r="U528" s="612">
        <v>0</v>
      </c>
    </row>
    <row r="529" spans="1:21" ht="14.4" customHeight="1" x14ac:dyDescent="0.3">
      <c r="A529" s="565">
        <v>30</v>
      </c>
      <c r="B529" s="566" t="s">
        <v>438</v>
      </c>
      <c r="C529" s="566">
        <v>89301301</v>
      </c>
      <c r="D529" s="628" t="s">
        <v>3533</v>
      </c>
      <c r="E529" s="629" t="s">
        <v>2275</v>
      </c>
      <c r="F529" s="566" t="s">
        <v>2263</v>
      </c>
      <c r="G529" s="566" t="s">
        <v>2436</v>
      </c>
      <c r="H529" s="566" t="s">
        <v>437</v>
      </c>
      <c r="I529" s="566" t="s">
        <v>1928</v>
      </c>
      <c r="J529" s="566" t="s">
        <v>554</v>
      </c>
      <c r="K529" s="566" t="s">
        <v>555</v>
      </c>
      <c r="L529" s="567">
        <v>101.15</v>
      </c>
      <c r="M529" s="567">
        <v>202.3</v>
      </c>
      <c r="N529" s="566">
        <v>2</v>
      </c>
      <c r="O529" s="630">
        <v>1</v>
      </c>
      <c r="P529" s="567"/>
      <c r="Q529" s="582">
        <v>0</v>
      </c>
      <c r="R529" s="566"/>
      <c r="S529" s="582">
        <v>0</v>
      </c>
      <c r="T529" s="630"/>
      <c r="U529" s="612">
        <v>0</v>
      </c>
    </row>
    <row r="530" spans="1:21" ht="14.4" customHeight="1" x14ac:dyDescent="0.3">
      <c r="A530" s="565">
        <v>30</v>
      </c>
      <c r="B530" s="566" t="s">
        <v>438</v>
      </c>
      <c r="C530" s="566">
        <v>89301301</v>
      </c>
      <c r="D530" s="628" t="s">
        <v>3533</v>
      </c>
      <c r="E530" s="629" t="s">
        <v>2275</v>
      </c>
      <c r="F530" s="566" t="s">
        <v>2263</v>
      </c>
      <c r="G530" s="566" t="s">
        <v>2436</v>
      </c>
      <c r="H530" s="566" t="s">
        <v>1360</v>
      </c>
      <c r="I530" s="566" t="s">
        <v>1933</v>
      </c>
      <c r="J530" s="566" t="s">
        <v>1544</v>
      </c>
      <c r="K530" s="566" t="s">
        <v>530</v>
      </c>
      <c r="L530" s="567">
        <v>101.16</v>
      </c>
      <c r="M530" s="567">
        <v>202.32</v>
      </c>
      <c r="N530" s="566">
        <v>2</v>
      </c>
      <c r="O530" s="630">
        <v>1</v>
      </c>
      <c r="P530" s="567">
        <v>202.32</v>
      </c>
      <c r="Q530" s="582">
        <v>1</v>
      </c>
      <c r="R530" s="566">
        <v>2</v>
      </c>
      <c r="S530" s="582">
        <v>1</v>
      </c>
      <c r="T530" s="630">
        <v>1</v>
      </c>
      <c r="U530" s="612">
        <v>1</v>
      </c>
    </row>
    <row r="531" spans="1:21" ht="14.4" customHeight="1" x14ac:dyDescent="0.3">
      <c r="A531" s="565">
        <v>30</v>
      </c>
      <c r="B531" s="566" t="s">
        <v>438</v>
      </c>
      <c r="C531" s="566">
        <v>89301301</v>
      </c>
      <c r="D531" s="628" t="s">
        <v>3533</v>
      </c>
      <c r="E531" s="629" t="s">
        <v>2275</v>
      </c>
      <c r="F531" s="566" t="s">
        <v>2263</v>
      </c>
      <c r="G531" s="566" t="s">
        <v>2436</v>
      </c>
      <c r="H531" s="566" t="s">
        <v>1360</v>
      </c>
      <c r="I531" s="566" t="s">
        <v>1934</v>
      </c>
      <c r="J531" s="566" t="s">
        <v>1531</v>
      </c>
      <c r="K531" s="566" t="s">
        <v>1532</v>
      </c>
      <c r="L531" s="567">
        <v>134.86000000000001</v>
      </c>
      <c r="M531" s="567">
        <v>134.86000000000001</v>
      </c>
      <c r="N531" s="566">
        <v>1</v>
      </c>
      <c r="O531" s="630">
        <v>0.5</v>
      </c>
      <c r="P531" s="567"/>
      <c r="Q531" s="582">
        <v>0</v>
      </c>
      <c r="R531" s="566"/>
      <c r="S531" s="582">
        <v>0</v>
      </c>
      <c r="T531" s="630"/>
      <c r="U531" s="612">
        <v>0</v>
      </c>
    </row>
    <row r="532" spans="1:21" ht="14.4" customHeight="1" x14ac:dyDescent="0.3">
      <c r="A532" s="565">
        <v>30</v>
      </c>
      <c r="B532" s="566" t="s">
        <v>438</v>
      </c>
      <c r="C532" s="566">
        <v>89301301</v>
      </c>
      <c r="D532" s="628" t="s">
        <v>3533</v>
      </c>
      <c r="E532" s="629" t="s">
        <v>2275</v>
      </c>
      <c r="F532" s="566" t="s">
        <v>2263</v>
      </c>
      <c r="G532" s="566" t="s">
        <v>2437</v>
      </c>
      <c r="H532" s="566" t="s">
        <v>437</v>
      </c>
      <c r="I532" s="566" t="s">
        <v>2914</v>
      </c>
      <c r="J532" s="566" t="s">
        <v>566</v>
      </c>
      <c r="K532" s="566" t="s">
        <v>850</v>
      </c>
      <c r="L532" s="567">
        <v>0</v>
      </c>
      <c r="M532" s="567">
        <v>0</v>
      </c>
      <c r="N532" s="566">
        <v>1</v>
      </c>
      <c r="O532" s="630">
        <v>0.5</v>
      </c>
      <c r="P532" s="567"/>
      <c r="Q532" s="582"/>
      <c r="R532" s="566"/>
      <c r="S532" s="582">
        <v>0</v>
      </c>
      <c r="T532" s="630"/>
      <c r="U532" s="612">
        <v>0</v>
      </c>
    </row>
    <row r="533" spans="1:21" ht="14.4" customHeight="1" x14ac:dyDescent="0.3">
      <c r="A533" s="565">
        <v>30</v>
      </c>
      <c r="B533" s="566" t="s">
        <v>438</v>
      </c>
      <c r="C533" s="566">
        <v>89301301</v>
      </c>
      <c r="D533" s="628" t="s">
        <v>3533</v>
      </c>
      <c r="E533" s="629" t="s">
        <v>2275</v>
      </c>
      <c r="F533" s="566" t="s">
        <v>2263</v>
      </c>
      <c r="G533" s="566" t="s">
        <v>2437</v>
      </c>
      <c r="H533" s="566" t="s">
        <v>437</v>
      </c>
      <c r="I533" s="566" t="s">
        <v>1962</v>
      </c>
      <c r="J533" s="566" t="s">
        <v>566</v>
      </c>
      <c r="K533" s="566" t="s">
        <v>541</v>
      </c>
      <c r="L533" s="567">
        <v>160.6</v>
      </c>
      <c r="M533" s="567">
        <v>160.6</v>
      </c>
      <c r="N533" s="566">
        <v>1</v>
      </c>
      <c r="O533" s="630">
        <v>0.5</v>
      </c>
      <c r="P533" s="567"/>
      <c r="Q533" s="582">
        <v>0</v>
      </c>
      <c r="R533" s="566"/>
      <c r="S533" s="582">
        <v>0</v>
      </c>
      <c r="T533" s="630"/>
      <c r="U533" s="612">
        <v>0</v>
      </c>
    </row>
    <row r="534" spans="1:21" ht="14.4" customHeight="1" x14ac:dyDescent="0.3">
      <c r="A534" s="565">
        <v>30</v>
      </c>
      <c r="B534" s="566" t="s">
        <v>438</v>
      </c>
      <c r="C534" s="566">
        <v>89301301</v>
      </c>
      <c r="D534" s="628" t="s">
        <v>3533</v>
      </c>
      <c r="E534" s="629" t="s">
        <v>2275</v>
      </c>
      <c r="F534" s="566" t="s">
        <v>2263</v>
      </c>
      <c r="G534" s="566" t="s">
        <v>2437</v>
      </c>
      <c r="H534" s="566" t="s">
        <v>437</v>
      </c>
      <c r="I534" s="566" t="s">
        <v>2915</v>
      </c>
      <c r="J534" s="566" t="s">
        <v>567</v>
      </c>
      <c r="K534" s="566" t="s">
        <v>850</v>
      </c>
      <c r="L534" s="567">
        <v>0</v>
      </c>
      <c r="M534" s="567">
        <v>0</v>
      </c>
      <c r="N534" s="566">
        <v>1</v>
      </c>
      <c r="O534" s="630">
        <v>0.5</v>
      </c>
      <c r="P534" s="567">
        <v>0</v>
      </c>
      <c r="Q534" s="582"/>
      <c r="R534" s="566">
        <v>1</v>
      </c>
      <c r="S534" s="582">
        <v>1</v>
      </c>
      <c r="T534" s="630">
        <v>0.5</v>
      </c>
      <c r="U534" s="612">
        <v>1</v>
      </c>
    </row>
    <row r="535" spans="1:21" ht="14.4" customHeight="1" x14ac:dyDescent="0.3">
      <c r="A535" s="565">
        <v>30</v>
      </c>
      <c r="B535" s="566" t="s">
        <v>438</v>
      </c>
      <c r="C535" s="566">
        <v>89301301</v>
      </c>
      <c r="D535" s="628" t="s">
        <v>3533</v>
      </c>
      <c r="E535" s="629" t="s">
        <v>2275</v>
      </c>
      <c r="F535" s="566" t="s">
        <v>2263</v>
      </c>
      <c r="G535" s="566" t="s">
        <v>2438</v>
      </c>
      <c r="H535" s="566" t="s">
        <v>1360</v>
      </c>
      <c r="I535" s="566" t="s">
        <v>1951</v>
      </c>
      <c r="J535" s="566" t="s">
        <v>1504</v>
      </c>
      <c r="K535" s="566" t="s">
        <v>541</v>
      </c>
      <c r="L535" s="567">
        <v>101.68</v>
      </c>
      <c r="M535" s="567">
        <v>305.04000000000002</v>
      </c>
      <c r="N535" s="566">
        <v>3</v>
      </c>
      <c r="O535" s="630">
        <v>2</v>
      </c>
      <c r="P535" s="567">
        <v>101.68</v>
      </c>
      <c r="Q535" s="582">
        <v>0.33333333333333331</v>
      </c>
      <c r="R535" s="566">
        <v>1</v>
      </c>
      <c r="S535" s="582">
        <v>0.33333333333333331</v>
      </c>
      <c r="T535" s="630">
        <v>0.5</v>
      </c>
      <c r="U535" s="612">
        <v>0.25</v>
      </c>
    </row>
    <row r="536" spans="1:21" ht="14.4" customHeight="1" x14ac:dyDescent="0.3">
      <c r="A536" s="565">
        <v>30</v>
      </c>
      <c r="B536" s="566" t="s">
        <v>438</v>
      </c>
      <c r="C536" s="566">
        <v>89301301</v>
      </c>
      <c r="D536" s="628" t="s">
        <v>3533</v>
      </c>
      <c r="E536" s="629" t="s">
        <v>2275</v>
      </c>
      <c r="F536" s="566" t="s">
        <v>2263</v>
      </c>
      <c r="G536" s="566" t="s">
        <v>2916</v>
      </c>
      <c r="H536" s="566" t="s">
        <v>437</v>
      </c>
      <c r="I536" s="566" t="s">
        <v>2917</v>
      </c>
      <c r="J536" s="566" t="s">
        <v>2918</v>
      </c>
      <c r="K536" s="566" t="s">
        <v>1525</v>
      </c>
      <c r="L536" s="567">
        <v>60.92</v>
      </c>
      <c r="M536" s="567">
        <v>121.84</v>
      </c>
      <c r="N536" s="566">
        <v>2</v>
      </c>
      <c r="O536" s="630">
        <v>0.5</v>
      </c>
      <c r="P536" s="567"/>
      <c r="Q536" s="582">
        <v>0</v>
      </c>
      <c r="R536" s="566"/>
      <c r="S536" s="582">
        <v>0</v>
      </c>
      <c r="T536" s="630"/>
      <c r="U536" s="612">
        <v>0</v>
      </c>
    </row>
    <row r="537" spans="1:21" ht="14.4" customHeight="1" x14ac:dyDescent="0.3">
      <c r="A537" s="565">
        <v>30</v>
      </c>
      <c r="B537" s="566" t="s">
        <v>438</v>
      </c>
      <c r="C537" s="566">
        <v>89301301</v>
      </c>
      <c r="D537" s="628" t="s">
        <v>3533</v>
      </c>
      <c r="E537" s="629" t="s">
        <v>2275</v>
      </c>
      <c r="F537" s="566" t="s">
        <v>2263</v>
      </c>
      <c r="G537" s="566" t="s">
        <v>2439</v>
      </c>
      <c r="H537" s="566" t="s">
        <v>437</v>
      </c>
      <c r="I537" s="566" t="s">
        <v>2440</v>
      </c>
      <c r="J537" s="566" t="s">
        <v>617</v>
      </c>
      <c r="K537" s="566" t="s">
        <v>2441</v>
      </c>
      <c r="L537" s="567">
        <v>25.42</v>
      </c>
      <c r="M537" s="567">
        <v>25.42</v>
      </c>
      <c r="N537" s="566">
        <v>1</v>
      </c>
      <c r="O537" s="630">
        <v>0.5</v>
      </c>
      <c r="P537" s="567"/>
      <c r="Q537" s="582">
        <v>0</v>
      </c>
      <c r="R537" s="566"/>
      <c r="S537" s="582">
        <v>0</v>
      </c>
      <c r="T537" s="630"/>
      <c r="U537" s="612">
        <v>0</v>
      </c>
    </row>
    <row r="538" spans="1:21" ht="14.4" customHeight="1" x14ac:dyDescent="0.3">
      <c r="A538" s="565">
        <v>30</v>
      </c>
      <c r="B538" s="566" t="s">
        <v>438</v>
      </c>
      <c r="C538" s="566">
        <v>89301301</v>
      </c>
      <c r="D538" s="628" t="s">
        <v>3533</v>
      </c>
      <c r="E538" s="629" t="s">
        <v>2275</v>
      </c>
      <c r="F538" s="566" t="s">
        <v>2263</v>
      </c>
      <c r="G538" s="566" t="s">
        <v>2919</v>
      </c>
      <c r="H538" s="566" t="s">
        <v>1360</v>
      </c>
      <c r="I538" s="566" t="s">
        <v>2172</v>
      </c>
      <c r="J538" s="566" t="s">
        <v>1400</v>
      </c>
      <c r="K538" s="566" t="s">
        <v>2173</v>
      </c>
      <c r="L538" s="567">
        <v>1344.66</v>
      </c>
      <c r="M538" s="567">
        <v>1344.66</v>
      </c>
      <c r="N538" s="566">
        <v>1</v>
      </c>
      <c r="O538" s="630">
        <v>0.5</v>
      </c>
      <c r="P538" s="567"/>
      <c r="Q538" s="582">
        <v>0</v>
      </c>
      <c r="R538" s="566"/>
      <c r="S538" s="582">
        <v>0</v>
      </c>
      <c r="T538" s="630"/>
      <c r="U538" s="612">
        <v>0</v>
      </c>
    </row>
    <row r="539" spans="1:21" ht="14.4" customHeight="1" x14ac:dyDescent="0.3">
      <c r="A539" s="565">
        <v>30</v>
      </c>
      <c r="B539" s="566" t="s">
        <v>438</v>
      </c>
      <c r="C539" s="566">
        <v>89301301</v>
      </c>
      <c r="D539" s="628" t="s">
        <v>3533</v>
      </c>
      <c r="E539" s="629" t="s">
        <v>2275</v>
      </c>
      <c r="F539" s="566" t="s">
        <v>2263</v>
      </c>
      <c r="G539" s="566" t="s">
        <v>2919</v>
      </c>
      <c r="H539" s="566" t="s">
        <v>437</v>
      </c>
      <c r="I539" s="566" t="s">
        <v>2920</v>
      </c>
      <c r="J539" s="566" t="s">
        <v>2921</v>
      </c>
      <c r="K539" s="566" t="s">
        <v>2922</v>
      </c>
      <c r="L539" s="567">
        <v>0</v>
      </c>
      <c r="M539" s="567">
        <v>0</v>
      </c>
      <c r="N539" s="566">
        <v>1</v>
      </c>
      <c r="O539" s="630">
        <v>0.5</v>
      </c>
      <c r="P539" s="567"/>
      <c r="Q539" s="582"/>
      <c r="R539" s="566"/>
      <c r="S539" s="582">
        <v>0</v>
      </c>
      <c r="T539" s="630"/>
      <c r="U539" s="612">
        <v>0</v>
      </c>
    </row>
    <row r="540" spans="1:21" ht="14.4" customHeight="1" x14ac:dyDescent="0.3">
      <c r="A540" s="565">
        <v>30</v>
      </c>
      <c r="B540" s="566" t="s">
        <v>438</v>
      </c>
      <c r="C540" s="566">
        <v>89301301</v>
      </c>
      <c r="D540" s="628" t="s">
        <v>3533</v>
      </c>
      <c r="E540" s="629" t="s">
        <v>2275</v>
      </c>
      <c r="F540" s="566" t="s">
        <v>2263</v>
      </c>
      <c r="G540" s="566" t="s">
        <v>2442</v>
      </c>
      <c r="H540" s="566" t="s">
        <v>1360</v>
      </c>
      <c r="I540" s="566" t="s">
        <v>2447</v>
      </c>
      <c r="J540" s="566" t="s">
        <v>1363</v>
      </c>
      <c r="K540" s="566" t="s">
        <v>1939</v>
      </c>
      <c r="L540" s="567">
        <v>56.95</v>
      </c>
      <c r="M540" s="567">
        <v>227.8</v>
      </c>
      <c r="N540" s="566">
        <v>4</v>
      </c>
      <c r="O540" s="630">
        <v>2.5</v>
      </c>
      <c r="P540" s="567">
        <v>56.95</v>
      </c>
      <c r="Q540" s="582">
        <v>0.25</v>
      </c>
      <c r="R540" s="566">
        <v>1</v>
      </c>
      <c r="S540" s="582">
        <v>0.25</v>
      </c>
      <c r="T540" s="630">
        <v>0.5</v>
      </c>
      <c r="U540" s="612">
        <v>0.2</v>
      </c>
    </row>
    <row r="541" spans="1:21" ht="14.4" customHeight="1" x14ac:dyDescent="0.3">
      <c r="A541" s="565">
        <v>30</v>
      </c>
      <c r="B541" s="566" t="s">
        <v>438</v>
      </c>
      <c r="C541" s="566">
        <v>89301301</v>
      </c>
      <c r="D541" s="628" t="s">
        <v>3533</v>
      </c>
      <c r="E541" s="629" t="s">
        <v>2275</v>
      </c>
      <c r="F541" s="566" t="s">
        <v>2263</v>
      </c>
      <c r="G541" s="566" t="s">
        <v>2442</v>
      </c>
      <c r="H541" s="566" t="s">
        <v>1360</v>
      </c>
      <c r="I541" s="566" t="s">
        <v>2644</v>
      </c>
      <c r="J541" s="566" t="s">
        <v>1365</v>
      </c>
      <c r="K541" s="566" t="s">
        <v>2645</v>
      </c>
      <c r="L541" s="567">
        <v>75.86</v>
      </c>
      <c r="M541" s="567">
        <v>227.57999999999998</v>
      </c>
      <c r="N541" s="566">
        <v>3</v>
      </c>
      <c r="O541" s="630">
        <v>1.5</v>
      </c>
      <c r="P541" s="567">
        <v>75.86</v>
      </c>
      <c r="Q541" s="582">
        <v>0.33333333333333337</v>
      </c>
      <c r="R541" s="566">
        <v>1</v>
      </c>
      <c r="S541" s="582">
        <v>0.33333333333333331</v>
      </c>
      <c r="T541" s="630">
        <v>0.5</v>
      </c>
      <c r="U541" s="612">
        <v>0.33333333333333331</v>
      </c>
    </row>
    <row r="542" spans="1:21" ht="14.4" customHeight="1" x14ac:dyDescent="0.3">
      <c r="A542" s="565">
        <v>30</v>
      </c>
      <c r="B542" s="566" t="s">
        <v>438</v>
      </c>
      <c r="C542" s="566">
        <v>89301301</v>
      </c>
      <c r="D542" s="628" t="s">
        <v>3533</v>
      </c>
      <c r="E542" s="629" t="s">
        <v>2275</v>
      </c>
      <c r="F542" s="566" t="s">
        <v>2263</v>
      </c>
      <c r="G542" s="566" t="s">
        <v>2442</v>
      </c>
      <c r="H542" s="566" t="s">
        <v>1360</v>
      </c>
      <c r="I542" s="566" t="s">
        <v>1943</v>
      </c>
      <c r="J542" s="566" t="s">
        <v>1944</v>
      </c>
      <c r="K542" s="566" t="s">
        <v>503</v>
      </c>
      <c r="L542" s="567">
        <v>101.16</v>
      </c>
      <c r="M542" s="567">
        <v>202.32</v>
      </c>
      <c r="N542" s="566">
        <v>2</v>
      </c>
      <c r="O542" s="630">
        <v>1</v>
      </c>
      <c r="P542" s="567"/>
      <c r="Q542" s="582">
        <v>0</v>
      </c>
      <c r="R542" s="566"/>
      <c r="S542" s="582">
        <v>0</v>
      </c>
      <c r="T542" s="630"/>
      <c r="U542" s="612">
        <v>0</v>
      </c>
    </row>
    <row r="543" spans="1:21" ht="14.4" customHeight="1" x14ac:dyDescent="0.3">
      <c r="A543" s="565">
        <v>30</v>
      </c>
      <c r="B543" s="566" t="s">
        <v>438</v>
      </c>
      <c r="C543" s="566">
        <v>89301301</v>
      </c>
      <c r="D543" s="628" t="s">
        <v>3533</v>
      </c>
      <c r="E543" s="629" t="s">
        <v>2275</v>
      </c>
      <c r="F543" s="566" t="s">
        <v>2263</v>
      </c>
      <c r="G543" s="566" t="s">
        <v>2774</v>
      </c>
      <c r="H543" s="566" t="s">
        <v>437</v>
      </c>
      <c r="I543" s="566" t="s">
        <v>2775</v>
      </c>
      <c r="J543" s="566" t="s">
        <v>954</v>
      </c>
      <c r="K543" s="566" t="s">
        <v>955</v>
      </c>
      <c r="L543" s="567">
        <v>156.54</v>
      </c>
      <c r="M543" s="567">
        <v>156.54</v>
      </c>
      <c r="N543" s="566">
        <v>1</v>
      </c>
      <c r="O543" s="630">
        <v>0.5</v>
      </c>
      <c r="P543" s="567"/>
      <c r="Q543" s="582">
        <v>0</v>
      </c>
      <c r="R543" s="566"/>
      <c r="S543" s="582">
        <v>0</v>
      </c>
      <c r="T543" s="630"/>
      <c r="U543" s="612">
        <v>0</v>
      </c>
    </row>
    <row r="544" spans="1:21" ht="14.4" customHeight="1" x14ac:dyDescent="0.3">
      <c r="A544" s="565">
        <v>30</v>
      </c>
      <c r="B544" s="566" t="s">
        <v>438</v>
      </c>
      <c r="C544" s="566">
        <v>89301301</v>
      </c>
      <c r="D544" s="628" t="s">
        <v>3533</v>
      </c>
      <c r="E544" s="629" t="s">
        <v>2275</v>
      </c>
      <c r="F544" s="566" t="s">
        <v>2263</v>
      </c>
      <c r="G544" s="566" t="s">
        <v>2774</v>
      </c>
      <c r="H544" s="566" t="s">
        <v>437</v>
      </c>
      <c r="I544" s="566" t="s">
        <v>2923</v>
      </c>
      <c r="J544" s="566" t="s">
        <v>2924</v>
      </c>
      <c r="K544" s="566" t="s">
        <v>955</v>
      </c>
      <c r="L544" s="567">
        <v>117.41</v>
      </c>
      <c r="M544" s="567">
        <v>117.41</v>
      </c>
      <c r="N544" s="566">
        <v>1</v>
      </c>
      <c r="O544" s="630">
        <v>0.5</v>
      </c>
      <c r="P544" s="567"/>
      <c r="Q544" s="582">
        <v>0</v>
      </c>
      <c r="R544" s="566"/>
      <c r="S544" s="582">
        <v>0</v>
      </c>
      <c r="T544" s="630"/>
      <c r="U544" s="612">
        <v>0</v>
      </c>
    </row>
    <row r="545" spans="1:21" ht="14.4" customHeight="1" x14ac:dyDescent="0.3">
      <c r="A545" s="565">
        <v>30</v>
      </c>
      <c r="B545" s="566" t="s">
        <v>438</v>
      </c>
      <c r="C545" s="566">
        <v>89301301</v>
      </c>
      <c r="D545" s="628" t="s">
        <v>3533</v>
      </c>
      <c r="E545" s="629" t="s">
        <v>2275</v>
      </c>
      <c r="F545" s="566" t="s">
        <v>2263</v>
      </c>
      <c r="G545" s="566" t="s">
        <v>2448</v>
      </c>
      <c r="H545" s="566" t="s">
        <v>437</v>
      </c>
      <c r="I545" s="566" t="s">
        <v>2449</v>
      </c>
      <c r="J545" s="566" t="s">
        <v>1093</v>
      </c>
      <c r="K545" s="566" t="s">
        <v>2193</v>
      </c>
      <c r="L545" s="567">
        <v>130.44</v>
      </c>
      <c r="M545" s="567">
        <v>913.08000000000015</v>
      </c>
      <c r="N545" s="566">
        <v>7</v>
      </c>
      <c r="O545" s="630">
        <v>3</v>
      </c>
      <c r="P545" s="567">
        <v>130.44</v>
      </c>
      <c r="Q545" s="582">
        <v>0.14285714285714282</v>
      </c>
      <c r="R545" s="566">
        <v>1</v>
      </c>
      <c r="S545" s="582">
        <v>0.14285714285714285</v>
      </c>
      <c r="T545" s="630">
        <v>0.5</v>
      </c>
      <c r="U545" s="612">
        <v>0.16666666666666666</v>
      </c>
    </row>
    <row r="546" spans="1:21" ht="14.4" customHeight="1" x14ac:dyDescent="0.3">
      <c r="A546" s="565">
        <v>30</v>
      </c>
      <c r="B546" s="566" t="s">
        <v>438</v>
      </c>
      <c r="C546" s="566">
        <v>89301301</v>
      </c>
      <c r="D546" s="628" t="s">
        <v>3533</v>
      </c>
      <c r="E546" s="629" t="s">
        <v>2275</v>
      </c>
      <c r="F546" s="566" t="s">
        <v>2263</v>
      </c>
      <c r="G546" s="566" t="s">
        <v>2450</v>
      </c>
      <c r="H546" s="566" t="s">
        <v>437</v>
      </c>
      <c r="I546" s="566" t="s">
        <v>2925</v>
      </c>
      <c r="J546" s="566" t="s">
        <v>2926</v>
      </c>
      <c r="K546" s="566" t="s">
        <v>512</v>
      </c>
      <c r="L546" s="567">
        <v>2484.9699999999998</v>
      </c>
      <c r="M546" s="567">
        <v>2484.9699999999998</v>
      </c>
      <c r="N546" s="566">
        <v>1</v>
      </c>
      <c r="O546" s="630">
        <v>1</v>
      </c>
      <c r="P546" s="567"/>
      <c r="Q546" s="582">
        <v>0</v>
      </c>
      <c r="R546" s="566"/>
      <c r="S546" s="582">
        <v>0</v>
      </c>
      <c r="T546" s="630"/>
      <c r="U546" s="612">
        <v>0</v>
      </c>
    </row>
    <row r="547" spans="1:21" ht="14.4" customHeight="1" x14ac:dyDescent="0.3">
      <c r="A547" s="565">
        <v>30</v>
      </c>
      <c r="B547" s="566" t="s">
        <v>438</v>
      </c>
      <c r="C547" s="566">
        <v>89301301</v>
      </c>
      <c r="D547" s="628" t="s">
        <v>3533</v>
      </c>
      <c r="E547" s="629" t="s">
        <v>2275</v>
      </c>
      <c r="F547" s="566" t="s">
        <v>2263</v>
      </c>
      <c r="G547" s="566" t="s">
        <v>2650</v>
      </c>
      <c r="H547" s="566" t="s">
        <v>437</v>
      </c>
      <c r="I547" s="566" t="s">
        <v>2927</v>
      </c>
      <c r="J547" s="566" t="s">
        <v>2928</v>
      </c>
      <c r="K547" s="566" t="s">
        <v>2929</v>
      </c>
      <c r="L547" s="567">
        <v>368.52</v>
      </c>
      <c r="M547" s="567">
        <v>737.04</v>
      </c>
      <c r="N547" s="566">
        <v>2</v>
      </c>
      <c r="O547" s="630">
        <v>1</v>
      </c>
      <c r="P547" s="567">
        <v>368.52</v>
      </c>
      <c r="Q547" s="582">
        <v>0.5</v>
      </c>
      <c r="R547" s="566">
        <v>1</v>
      </c>
      <c r="S547" s="582">
        <v>0.5</v>
      </c>
      <c r="T547" s="630">
        <v>0.5</v>
      </c>
      <c r="U547" s="612">
        <v>0.5</v>
      </c>
    </row>
    <row r="548" spans="1:21" ht="14.4" customHeight="1" x14ac:dyDescent="0.3">
      <c r="A548" s="565">
        <v>30</v>
      </c>
      <c r="B548" s="566" t="s">
        <v>438</v>
      </c>
      <c r="C548" s="566">
        <v>89301301</v>
      </c>
      <c r="D548" s="628" t="s">
        <v>3533</v>
      </c>
      <c r="E548" s="629" t="s">
        <v>2275</v>
      </c>
      <c r="F548" s="566" t="s">
        <v>2263</v>
      </c>
      <c r="G548" s="566" t="s">
        <v>2455</v>
      </c>
      <c r="H548" s="566" t="s">
        <v>1360</v>
      </c>
      <c r="I548" s="566" t="s">
        <v>1996</v>
      </c>
      <c r="J548" s="566" t="s">
        <v>1517</v>
      </c>
      <c r="K548" s="566" t="s">
        <v>512</v>
      </c>
      <c r="L548" s="567">
        <v>238.81</v>
      </c>
      <c r="M548" s="567">
        <v>238.81</v>
      </c>
      <c r="N548" s="566">
        <v>1</v>
      </c>
      <c r="O548" s="630">
        <v>0.5</v>
      </c>
      <c r="P548" s="567"/>
      <c r="Q548" s="582">
        <v>0</v>
      </c>
      <c r="R548" s="566"/>
      <c r="S548" s="582">
        <v>0</v>
      </c>
      <c r="T548" s="630"/>
      <c r="U548" s="612">
        <v>0</v>
      </c>
    </row>
    <row r="549" spans="1:21" ht="14.4" customHeight="1" x14ac:dyDescent="0.3">
      <c r="A549" s="565">
        <v>30</v>
      </c>
      <c r="B549" s="566" t="s">
        <v>438</v>
      </c>
      <c r="C549" s="566">
        <v>89301301</v>
      </c>
      <c r="D549" s="628" t="s">
        <v>3533</v>
      </c>
      <c r="E549" s="629" t="s">
        <v>2275</v>
      </c>
      <c r="F549" s="566" t="s">
        <v>2263</v>
      </c>
      <c r="G549" s="566" t="s">
        <v>2459</v>
      </c>
      <c r="H549" s="566" t="s">
        <v>437</v>
      </c>
      <c r="I549" s="566" t="s">
        <v>2460</v>
      </c>
      <c r="J549" s="566" t="s">
        <v>1191</v>
      </c>
      <c r="K549" s="566" t="s">
        <v>2461</v>
      </c>
      <c r="L549" s="567">
        <v>112.13</v>
      </c>
      <c r="M549" s="567">
        <v>336.39</v>
      </c>
      <c r="N549" s="566">
        <v>3</v>
      </c>
      <c r="O549" s="630">
        <v>1.5</v>
      </c>
      <c r="P549" s="567"/>
      <c r="Q549" s="582">
        <v>0</v>
      </c>
      <c r="R549" s="566"/>
      <c r="S549" s="582">
        <v>0</v>
      </c>
      <c r="T549" s="630"/>
      <c r="U549" s="612">
        <v>0</v>
      </c>
    </row>
    <row r="550" spans="1:21" ht="14.4" customHeight="1" x14ac:dyDescent="0.3">
      <c r="A550" s="565">
        <v>30</v>
      </c>
      <c r="B550" s="566" t="s">
        <v>438</v>
      </c>
      <c r="C550" s="566">
        <v>89301301</v>
      </c>
      <c r="D550" s="628" t="s">
        <v>3533</v>
      </c>
      <c r="E550" s="629" t="s">
        <v>2275</v>
      </c>
      <c r="F550" s="566" t="s">
        <v>2263</v>
      </c>
      <c r="G550" s="566" t="s">
        <v>2930</v>
      </c>
      <c r="H550" s="566" t="s">
        <v>437</v>
      </c>
      <c r="I550" s="566" t="s">
        <v>2931</v>
      </c>
      <c r="J550" s="566" t="s">
        <v>1028</v>
      </c>
      <c r="K550" s="566" t="s">
        <v>2932</v>
      </c>
      <c r="L550" s="567">
        <v>0</v>
      </c>
      <c r="M550" s="567">
        <v>0</v>
      </c>
      <c r="N550" s="566">
        <v>1</v>
      </c>
      <c r="O550" s="630">
        <v>0.5</v>
      </c>
      <c r="P550" s="567"/>
      <c r="Q550" s="582"/>
      <c r="R550" s="566"/>
      <c r="S550" s="582">
        <v>0</v>
      </c>
      <c r="T550" s="630"/>
      <c r="U550" s="612">
        <v>0</v>
      </c>
    </row>
    <row r="551" spans="1:21" ht="14.4" customHeight="1" x14ac:dyDescent="0.3">
      <c r="A551" s="565">
        <v>30</v>
      </c>
      <c r="B551" s="566" t="s">
        <v>438</v>
      </c>
      <c r="C551" s="566">
        <v>89301301</v>
      </c>
      <c r="D551" s="628" t="s">
        <v>3533</v>
      </c>
      <c r="E551" s="629" t="s">
        <v>2275</v>
      </c>
      <c r="F551" s="566" t="s">
        <v>2263</v>
      </c>
      <c r="G551" s="566" t="s">
        <v>2787</v>
      </c>
      <c r="H551" s="566" t="s">
        <v>1360</v>
      </c>
      <c r="I551" s="566" t="s">
        <v>2210</v>
      </c>
      <c r="J551" s="566" t="s">
        <v>2211</v>
      </c>
      <c r="K551" s="566" t="s">
        <v>2212</v>
      </c>
      <c r="L551" s="567">
        <v>201.75</v>
      </c>
      <c r="M551" s="567">
        <v>605.25</v>
      </c>
      <c r="N551" s="566">
        <v>3</v>
      </c>
      <c r="O551" s="630">
        <v>1</v>
      </c>
      <c r="P551" s="567"/>
      <c r="Q551" s="582">
        <v>0</v>
      </c>
      <c r="R551" s="566"/>
      <c r="S551" s="582">
        <v>0</v>
      </c>
      <c r="T551" s="630"/>
      <c r="U551" s="612">
        <v>0</v>
      </c>
    </row>
    <row r="552" spans="1:21" ht="14.4" customHeight="1" x14ac:dyDescent="0.3">
      <c r="A552" s="565">
        <v>30</v>
      </c>
      <c r="B552" s="566" t="s">
        <v>438</v>
      </c>
      <c r="C552" s="566">
        <v>89301301</v>
      </c>
      <c r="D552" s="628" t="s">
        <v>3533</v>
      </c>
      <c r="E552" s="629" t="s">
        <v>2275</v>
      </c>
      <c r="F552" s="566" t="s">
        <v>2263</v>
      </c>
      <c r="G552" s="566" t="s">
        <v>2933</v>
      </c>
      <c r="H552" s="566" t="s">
        <v>437</v>
      </c>
      <c r="I552" s="566" t="s">
        <v>2934</v>
      </c>
      <c r="J552" s="566" t="s">
        <v>1048</v>
      </c>
      <c r="K552" s="566" t="s">
        <v>2935</v>
      </c>
      <c r="L552" s="567">
        <v>0</v>
      </c>
      <c r="M552" s="567">
        <v>0</v>
      </c>
      <c r="N552" s="566">
        <v>1</v>
      </c>
      <c r="O552" s="630">
        <v>0.5</v>
      </c>
      <c r="P552" s="567">
        <v>0</v>
      </c>
      <c r="Q552" s="582"/>
      <c r="R552" s="566">
        <v>1</v>
      </c>
      <c r="S552" s="582">
        <v>1</v>
      </c>
      <c r="T552" s="630">
        <v>0.5</v>
      </c>
      <c r="U552" s="612">
        <v>1</v>
      </c>
    </row>
    <row r="553" spans="1:21" ht="14.4" customHeight="1" x14ac:dyDescent="0.3">
      <c r="A553" s="565">
        <v>30</v>
      </c>
      <c r="B553" s="566" t="s">
        <v>438</v>
      </c>
      <c r="C553" s="566">
        <v>89301301</v>
      </c>
      <c r="D553" s="628" t="s">
        <v>3533</v>
      </c>
      <c r="E553" s="629" t="s">
        <v>2275</v>
      </c>
      <c r="F553" s="566" t="s">
        <v>2263</v>
      </c>
      <c r="G553" s="566" t="s">
        <v>2465</v>
      </c>
      <c r="H553" s="566" t="s">
        <v>1360</v>
      </c>
      <c r="I553" s="566" t="s">
        <v>2790</v>
      </c>
      <c r="J553" s="566" t="s">
        <v>2791</v>
      </c>
      <c r="K553" s="566" t="s">
        <v>1992</v>
      </c>
      <c r="L553" s="567">
        <v>238.81</v>
      </c>
      <c r="M553" s="567">
        <v>238.81</v>
      </c>
      <c r="N553" s="566">
        <v>1</v>
      </c>
      <c r="O553" s="630">
        <v>0.5</v>
      </c>
      <c r="P553" s="567"/>
      <c r="Q553" s="582">
        <v>0</v>
      </c>
      <c r="R553" s="566"/>
      <c r="S553" s="582">
        <v>0</v>
      </c>
      <c r="T553" s="630"/>
      <c r="U553" s="612">
        <v>0</v>
      </c>
    </row>
    <row r="554" spans="1:21" ht="14.4" customHeight="1" x14ac:dyDescent="0.3">
      <c r="A554" s="565">
        <v>30</v>
      </c>
      <c r="B554" s="566" t="s">
        <v>438</v>
      </c>
      <c r="C554" s="566">
        <v>89301301</v>
      </c>
      <c r="D554" s="628" t="s">
        <v>3533</v>
      </c>
      <c r="E554" s="629" t="s">
        <v>2275</v>
      </c>
      <c r="F554" s="566" t="s">
        <v>2263</v>
      </c>
      <c r="G554" s="566" t="s">
        <v>2656</v>
      </c>
      <c r="H554" s="566" t="s">
        <v>437</v>
      </c>
      <c r="I554" s="566" t="s">
        <v>2657</v>
      </c>
      <c r="J554" s="566" t="s">
        <v>2658</v>
      </c>
      <c r="K554" s="566" t="s">
        <v>2659</v>
      </c>
      <c r="L554" s="567">
        <v>0</v>
      </c>
      <c r="M554" s="567">
        <v>0</v>
      </c>
      <c r="N554" s="566">
        <v>12</v>
      </c>
      <c r="O554" s="630">
        <v>6</v>
      </c>
      <c r="P554" s="567">
        <v>0</v>
      </c>
      <c r="Q554" s="582"/>
      <c r="R554" s="566">
        <v>2</v>
      </c>
      <c r="S554" s="582">
        <v>0.16666666666666666</v>
      </c>
      <c r="T554" s="630">
        <v>1</v>
      </c>
      <c r="U554" s="612">
        <v>0.16666666666666666</v>
      </c>
    </row>
    <row r="555" spans="1:21" ht="14.4" customHeight="1" x14ac:dyDescent="0.3">
      <c r="A555" s="565">
        <v>30</v>
      </c>
      <c r="B555" s="566" t="s">
        <v>438</v>
      </c>
      <c r="C555" s="566">
        <v>89301301</v>
      </c>
      <c r="D555" s="628" t="s">
        <v>3533</v>
      </c>
      <c r="E555" s="629" t="s">
        <v>2275</v>
      </c>
      <c r="F555" s="566" t="s">
        <v>2263</v>
      </c>
      <c r="G555" s="566" t="s">
        <v>2468</v>
      </c>
      <c r="H555" s="566" t="s">
        <v>437</v>
      </c>
      <c r="I555" s="566" t="s">
        <v>2471</v>
      </c>
      <c r="J555" s="566" t="s">
        <v>702</v>
      </c>
      <c r="K555" s="566" t="s">
        <v>2472</v>
      </c>
      <c r="L555" s="567">
        <v>43.99</v>
      </c>
      <c r="M555" s="567">
        <v>307.93</v>
      </c>
      <c r="N555" s="566">
        <v>7</v>
      </c>
      <c r="O555" s="630">
        <v>3.5</v>
      </c>
      <c r="P555" s="567">
        <v>87.98</v>
      </c>
      <c r="Q555" s="582">
        <v>0.2857142857142857</v>
      </c>
      <c r="R555" s="566">
        <v>2</v>
      </c>
      <c r="S555" s="582">
        <v>0.2857142857142857</v>
      </c>
      <c r="T555" s="630">
        <v>1</v>
      </c>
      <c r="U555" s="612">
        <v>0.2857142857142857</v>
      </c>
    </row>
    <row r="556" spans="1:21" ht="14.4" customHeight="1" x14ac:dyDescent="0.3">
      <c r="A556" s="565">
        <v>30</v>
      </c>
      <c r="B556" s="566" t="s">
        <v>438</v>
      </c>
      <c r="C556" s="566">
        <v>89301301</v>
      </c>
      <c r="D556" s="628" t="s">
        <v>3533</v>
      </c>
      <c r="E556" s="629" t="s">
        <v>2275</v>
      </c>
      <c r="F556" s="566" t="s">
        <v>2263</v>
      </c>
      <c r="G556" s="566" t="s">
        <v>2662</v>
      </c>
      <c r="H556" s="566" t="s">
        <v>437</v>
      </c>
      <c r="I556" s="566" t="s">
        <v>2663</v>
      </c>
      <c r="J556" s="566" t="s">
        <v>1574</v>
      </c>
      <c r="K556" s="566" t="s">
        <v>2664</v>
      </c>
      <c r="L556" s="567">
        <v>38.99</v>
      </c>
      <c r="M556" s="567">
        <v>38.99</v>
      </c>
      <c r="N556" s="566">
        <v>1</v>
      </c>
      <c r="O556" s="630">
        <v>0.5</v>
      </c>
      <c r="P556" s="567"/>
      <c r="Q556" s="582">
        <v>0</v>
      </c>
      <c r="R556" s="566"/>
      <c r="S556" s="582">
        <v>0</v>
      </c>
      <c r="T556" s="630"/>
      <c r="U556" s="612">
        <v>0</v>
      </c>
    </row>
    <row r="557" spans="1:21" ht="14.4" customHeight="1" x14ac:dyDescent="0.3">
      <c r="A557" s="565">
        <v>30</v>
      </c>
      <c r="B557" s="566" t="s">
        <v>438</v>
      </c>
      <c r="C557" s="566">
        <v>89301301</v>
      </c>
      <c r="D557" s="628" t="s">
        <v>3533</v>
      </c>
      <c r="E557" s="629" t="s">
        <v>2275</v>
      </c>
      <c r="F557" s="566" t="s">
        <v>2263</v>
      </c>
      <c r="G557" s="566" t="s">
        <v>2475</v>
      </c>
      <c r="H557" s="566" t="s">
        <v>437</v>
      </c>
      <c r="I557" s="566" t="s">
        <v>2936</v>
      </c>
      <c r="J557" s="566" t="s">
        <v>907</v>
      </c>
      <c r="K557" s="566" t="s">
        <v>2937</v>
      </c>
      <c r="L557" s="567">
        <v>130.96</v>
      </c>
      <c r="M557" s="567">
        <v>130.96</v>
      </c>
      <c r="N557" s="566">
        <v>1</v>
      </c>
      <c r="O557" s="630">
        <v>0.5</v>
      </c>
      <c r="P557" s="567"/>
      <c r="Q557" s="582">
        <v>0</v>
      </c>
      <c r="R557" s="566"/>
      <c r="S557" s="582">
        <v>0</v>
      </c>
      <c r="T557" s="630"/>
      <c r="U557" s="612">
        <v>0</v>
      </c>
    </row>
    <row r="558" spans="1:21" ht="14.4" customHeight="1" x14ac:dyDescent="0.3">
      <c r="A558" s="565">
        <v>30</v>
      </c>
      <c r="B558" s="566" t="s">
        <v>438</v>
      </c>
      <c r="C558" s="566">
        <v>89301301</v>
      </c>
      <c r="D558" s="628" t="s">
        <v>3533</v>
      </c>
      <c r="E558" s="629" t="s">
        <v>2275</v>
      </c>
      <c r="F558" s="566" t="s">
        <v>2263</v>
      </c>
      <c r="G558" s="566" t="s">
        <v>2475</v>
      </c>
      <c r="H558" s="566" t="s">
        <v>437</v>
      </c>
      <c r="I558" s="566" t="s">
        <v>2477</v>
      </c>
      <c r="J558" s="566" t="s">
        <v>905</v>
      </c>
      <c r="K558" s="566" t="s">
        <v>2478</v>
      </c>
      <c r="L558" s="567">
        <v>110.66</v>
      </c>
      <c r="M558" s="567">
        <v>110.66</v>
      </c>
      <c r="N558" s="566">
        <v>1</v>
      </c>
      <c r="O558" s="630">
        <v>1</v>
      </c>
      <c r="P558" s="567"/>
      <c r="Q558" s="582">
        <v>0</v>
      </c>
      <c r="R558" s="566"/>
      <c r="S558" s="582">
        <v>0</v>
      </c>
      <c r="T558" s="630"/>
      <c r="U558" s="612">
        <v>0</v>
      </c>
    </row>
    <row r="559" spans="1:21" ht="14.4" customHeight="1" x14ac:dyDescent="0.3">
      <c r="A559" s="565">
        <v>30</v>
      </c>
      <c r="B559" s="566" t="s">
        <v>438</v>
      </c>
      <c r="C559" s="566">
        <v>89301301</v>
      </c>
      <c r="D559" s="628" t="s">
        <v>3533</v>
      </c>
      <c r="E559" s="629" t="s">
        <v>2275</v>
      </c>
      <c r="F559" s="566" t="s">
        <v>2263</v>
      </c>
      <c r="G559" s="566" t="s">
        <v>2482</v>
      </c>
      <c r="H559" s="566" t="s">
        <v>437</v>
      </c>
      <c r="I559" s="566" t="s">
        <v>2938</v>
      </c>
      <c r="J559" s="566" t="s">
        <v>938</v>
      </c>
      <c r="K559" s="566" t="s">
        <v>2376</v>
      </c>
      <c r="L559" s="567">
        <v>0</v>
      </c>
      <c r="M559" s="567">
        <v>0</v>
      </c>
      <c r="N559" s="566">
        <v>1</v>
      </c>
      <c r="O559" s="630">
        <v>0.5</v>
      </c>
      <c r="P559" s="567"/>
      <c r="Q559" s="582"/>
      <c r="R559" s="566"/>
      <c r="S559" s="582">
        <v>0</v>
      </c>
      <c r="T559" s="630"/>
      <c r="U559" s="612">
        <v>0</v>
      </c>
    </row>
    <row r="560" spans="1:21" ht="14.4" customHeight="1" x14ac:dyDescent="0.3">
      <c r="A560" s="565">
        <v>30</v>
      </c>
      <c r="B560" s="566" t="s">
        <v>438</v>
      </c>
      <c r="C560" s="566">
        <v>89301301</v>
      </c>
      <c r="D560" s="628" t="s">
        <v>3533</v>
      </c>
      <c r="E560" s="629" t="s">
        <v>2275</v>
      </c>
      <c r="F560" s="566" t="s">
        <v>2263</v>
      </c>
      <c r="G560" s="566" t="s">
        <v>2482</v>
      </c>
      <c r="H560" s="566" t="s">
        <v>437</v>
      </c>
      <c r="I560" s="566" t="s">
        <v>2483</v>
      </c>
      <c r="J560" s="566" t="s">
        <v>938</v>
      </c>
      <c r="K560" s="566" t="s">
        <v>574</v>
      </c>
      <c r="L560" s="567">
        <v>98.31</v>
      </c>
      <c r="M560" s="567">
        <v>196.62</v>
      </c>
      <c r="N560" s="566">
        <v>2</v>
      </c>
      <c r="O560" s="630">
        <v>1</v>
      </c>
      <c r="P560" s="567">
        <v>98.31</v>
      </c>
      <c r="Q560" s="582">
        <v>0.5</v>
      </c>
      <c r="R560" s="566">
        <v>1</v>
      </c>
      <c r="S560" s="582">
        <v>0.5</v>
      </c>
      <c r="T560" s="630">
        <v>0.5</v>
      </c>
      <c r="U560" s="612">
        <v>0.5</v>
      </c>
    </row>
    <row r="561" spans="1:21" ht="14.4" customHeight="1" x14ac:dyDescent="0.3">
      <c r="A561" s="565">
        <v>30</v>
      </c>
      <c r="B561" s="566" t="s">
        <v>438</v>
      </c>
      <c r="C561" s="566">
        <v>89301301</v>
      </c>
      <c r="D561" s="628" t="s">
        <v>3533</v>
      </c>
      <c r="E561" s="629" t="s">
        <v>2275</v>
      </c>
      <c r="F561" s="566" t="s">
        <v>2263</v>
      </c>
      <c r="G561" s="566" t="s">
        <v>2939</v>
      </c>
      <c r="H561" s="566" t="s">
        <v>437</v>
      </c>
      <c r="I561" s="566" t="s">
        <v>2940</v>
      </c>
      <c r="J561" s="566" t="s">
        <v>1302</v>
      </c>
      <c r="K561" s="566" t="s">
        <v>1009</v>
      </c>
      <c r="L561" s="567">
        <v>57.27</v>
      </c>
      <c r="M561" s="567">
        <v>57.27</v>
      </c>
      <c r="N561" s="566">
        <v>1</v>
      </c>
      <c r="O561" s="630">
        <v>0.5</v>
      </c>
      <c r="P561" s="567"/>
      <c r="Q561" s="582">
        <v>0</v>
      </c>
      <c r="R561" s="566"/>
      <c r="S561" s="582">
        <v>0</v>
      </c>
      <c r="T561" s="630"/>
      <c r="U561" s="612">
        <v>0</v>
      </c>
    </row>
    <row r="562" spans="1:21" ht="14.4" customHeight="1" x14ac:dyDescent="0.3">
      <c r="A562" s="565">
        <v>30</v>
      </c>
      <c r="B562" s="566" t="s">
        <v>438</v>
      </c>
      <c r="C562" s="566">
        <v>89301301</v>
      </c>
      <c r="D562" s="628" t="s">
        <v>3533</v>
      </c>
      <c r="E562" s="629" t="s">
        <v>2275</v>
      </c>
      <c r="F562" s="566" t="s">
        <v>2263</v>
      </c>
      <c r="G562" s="566" t="s">
        <v>2939</v>
      </c>
      <c r="H562" s="566" t="s">
        <v>437</v>
      </c>
      <c r="I562" s="566" t="s">
        <v>2941</v>
      </c>
      <c r="J562" s="566" t="s">
        <v>1302</v>
      </c>
      <c r="K562" s="566" t="s">
        <v>1009</v>
      </c>
      <c r="L562" s="567">
        <v>57.27</v>
      </c>
      <c r="M562" s="567">
        <v>57.27</v>
      </c>
      <c r="N562" s="566">
        <v>1</v>
      </c>
      <c r="O562" s="630">
        <v>0.5</v>
      </c>
      <c r="P562" s="567"/>
      <c r="Q562" s="582">
        <v>0</v>
      </c>
      <c r="R562" s="566"/>
      <c r="S562" s="582">
        <v>0</v>
      </c>
      <c r="T562" s="630"/>
      <c r="U562" s="612">
        <v>0</v>
      </c>
    </row>
    <row r="563" spans="1:21" ht="14.4" customHeight="1" x14ac:dyDescent="0.3">
      <c r="A563" s="565">
        <v>30</v>
      </c>
      <c r="B563" s="566" t="s">
        <v>438</v>
      </c>
      <c r="C563" s="566">
        <v>89301301</v>
      </c>
      <c r="D563" s="628" t="s">
        <v>3533</v>
      </c>
      <c r="E563" s="629" t="s">
        <v>2275</v>
      </c>
      <c r="F563" s="566" t="s">
        <v>2263</v>
      </c>
      <c r="G563" s="566" t="s">
        <v>2810</v>
      </c>
      <c r="H563" s="566" t="s">
        <v>1360</v>
      </c>
      <c r="I563" s="566" t="s">
        <v>2148</v>
      </c>
      <c r="J563" s="566" t="s">
        <v>1456</v>
      </c>
      <c r="K563" s="566" t="s">
        <v>2149</v>
      </c>
      <c r="L563" s="567">
        <v>124.51</v>
      </c>
      <c r="M563" s="567">
        <v>124.51</v>
      </c>
      <c r="N563" s="566">
        <v>1</v>
      </c>
      <c r="O563" s="630">
        <v>0.5</v>
      </c>
      <c r="P563" s="567"/>
      <c r="Q563" s="582">
        <v>0</v>
      </c>
      <c r="R563" s="566"/>
      <c r="S563" s="582">
        <v>0</v>
      </c>
      <c r="T563" s="630"/>
      <c r="U563" s="612">
        <v>0</v>
      </c>
    </row>
    <row r="564" spans="1:21" ht="14.4" customHeight="1" x14ac:dyDescent="0.3">
      <c r="A564" s="565">
        <v>30</v>
      </c>
      <c r="B564" s="566" t="s">
        <v>438</v>
      </c>
      <c r="C564" s="566">
        <v>89301301</v>
      </c>
      <c r="D564" s="628" t="s">
        <v>3533</v>
      </c>
      <c r="E564" s="629" t="s">
        <v>2275</v>
      </c>
      <c r="F564" s="566" t="s">
        <v>2263</v>
      </c>
      <c r="G564" s="566" t="s">
        <v>2484</v>
      </c>
      <c r="H564" s="566" t="s">
        <v>437</v>
      </c>
      <c r="I564" s="566" t="s">
        <v>2942</v>
      </c>
      <c r="J564" s="566" t="s">
        <v>896</v>
      </c>
      <c r="K564" s="566" t="s">
        <v>1292</v>
      </c>
      <c r="L564" s="567">
        <v>40.64</v>
      </c>
      <c r="M564" s="567">
        <v>121.92</v>
      </c>
      <c r="N564" s="566">
        <v>3</v>
      </c>
      <c r="O564" s="630">
        <v>1.5</v>
      </c>
      <c r="P564" s="567">
        <v>40.64</v>
      </c>
      <c r="Q564" s="582">
        <v>0.33333333333333331</v>
      </c>
      <c r="R564" s="566">
        <v>1</v>
      </c>
      <c r="S564" s="582">
        <v>0.33333333333333331</v>
      </c>
      <c r="T564" s="630">
        <v>0.5</v>
      </c>
      <c r="U564" s="612">
        <v>0.33333333333333331</v>
      </c>
    </row>
    <row r="565" spans="1:21" ht="14.4" customHeight="1" x14ac:dyDescent="0.3">
      <c r="A565" s="565">
        <v>30</v>
      </c>
      <c r="B565" s="566" t="s">
        <v>438</v>
      </c>
      <c r="C565" s="566">
        <v>89301301</v>
      </c>
      <c r="D565" s="628" t="s">
        <v>3533</v>
      </c>
      <c r="E565" s="629" t="s">
        <v>2275</v>
      </c>
      <c r="F565" s="566" t="s">
        <v>2263</v>
      </c>
      <c r="G565" s="566" t="s">
        <v>2484</v>
      </c>
      <c r="H565" s="566" t="s">
        <v>437</v>
      </c>
      <c r="I565" s="566" t="s">
        <v>2485</v>
      </c>
      <c r="J565" s="566" t="s">
        <v>896</v>
      </c>
      <c r="K565" s="566" t="s">
        <v>565</v>
      </c>
      <c r="L565" s="567">
        <v>60.97</v>
      </c>
      <c r="M565" s="567">
        <v>304.85000000000002</v>
      </c>
      <c r="N565" s="566">
        <v>5</v>
      </c>
      <c r="O565" s="630">
        <v>2.5</v>
      </c>
      <c r="P565" s="567">
        <v>121.94</v>
      </c>
      <c r="Q565" s="582">
        <v>0.39999999999999997</v>
      </c>
      <c r="R565" s="566">
        <v>2</v>
      </c>
      <c r="S565" s="582">
        <v>0.4</v>
      </c>
      <c r="T565" s="630">
        <v>1</v>
      </c>
      <c r="U565" s="612">
        <v>0.4</v>
      </c>
    </row>
    <row r="566" spans="1:21" ht="14.4" customHeight="1" x14ac:dyDescent="0.3">
      <c r="A566" s="565">
        <v>30</v>
      </c>
      <c r="B566" s="566" t="s">
        <v>438</v>
      </c>
      <c r="C566" s="566">
        <v>89301301</v>
      </c>
      <c r="D566" s="628" t="s">
        <v>3533</v>
      </c>
      <c r="E566" s="629" t="s">
        <v>2275</v>
      </c>
      <c r="F566" s="566" t="s">
        <v>2263</v>
      </c>
      <c r="G566" s="566" t="s">
        <v>2668</v>
      </c>
      <c r="H566" s="566" t="s">
        <v>1360</v>
      </c>
      <c r="I566" s="566" t="s">
        <v>2669</v>
      </c>
      <c r="J566" s="566" t="s">
        <v>1433</v>
      </c>
      <c r="K566" s="566" t="s">
        <v>2670</v>
      </c>
      <c r="L566" s="567">
        <v>94.41</v>
      </c>
      <c r="M566" s="567">
        <v>188.82</v>
      </c>
      <c r="N566" s="566">
        <v>2</v>
      </c>
      <c r="O566" s="630">
        <v>1.5</v>
      </c>
      <c r="P566" s="567">
        <v>94.41</v>
      </c>
      <c r="Q566" s="582">
        <v>0.5</v>
      </c>
      <c r="R566" s="566">
        <v>1</v>
      </c>
      <c r="S566" s="582">
        <v>0.5</v>
      </c>
      <c r="T566" s="630">
        <v>0.5</v>
      </c>
      <c r="U566" s="612">
        <v>0.33333333333333331</v>
      </c>
    </row>
    <row r="567" spans="1:21" ht="14.4" customHeight="1" x14ac:dyDescent="0.3">
      <c r="A567" s="565">
        <v>30</v>
      </c>
      <c r="B567" s="566" t="s">
        <v>438</v>
      </c>
      <c r="C567" s="566">
        <v>89301301</v>
      </c>
      <c r="D567" s="628" t="s">
        <v>3533</v>
      </c>
      <c r="E567" s="629" t="s">
        <v>2275</v>
      </c>
      <c r="F567" s="566" t="s">
        <v>2263</v>
      </c>
      <c r="G567" s="566" t="s">
        <v>2668</v>
      </c>
      <c r="H567" s="566" t="s">
        <v>437</v>
      </c>
      <c r="I567" s="566" t="s">
        <v>2943</v>
      </c>
      <c r="J567" s="566" t="s">
        <v>2944</v>
      </c>
      <c r="K567" s="566" t="s">
        <v>2945</v>
      </c>
      <c r="L567" s="567">
        <v>0</v>
      </c>
      <c r="M567" s="567">
        <v>0</v>
      </c>
      <c r="N567" s="566">
        <v>1</v>
      </c>
      <c r="O567" s="630">
        <v>0.5</v>
      </c>
      <c r="P567" s="567"/>
      <c r="Q567" s="582"/>
      <c r="R567" s="566"/>
      <c r="S567" s="582">
        <v>0</v>
      </c>
      <c r="T567" s="630"/>
      <c r="U567" s="612">
        <v>0</v>
      </c>
    </row>
    <row r="568" spans="1:21" ht="14.4" customHeight="1" x14ac:dyDescent="0.3">
      <c r="A568" s="565">
        <v>30</v>
      </c>
      <c r="B568" s="566" t="s">
        <v>438</v>
      </c>
      <c r="C568" s="566">
        <v>89301301</v>
      </c>
      <c r="D568" s="628" t="s">
        <v>3533</v>
      </c>
      <c r="E568" s="629" t="s">
        <v>2275</v>
      </c>
      <c r="F568" s="566" t="s">
        <v>2263</v>
      </c>
      <c r="G568" s="566" t="s">
        <v>2946</v>
      </c>
      <c r="H568" s="566" t="s">
        <v>437</v>
      </c>
      <c r="I568" s="566" t="s">
        <v>2947</v>
      </c>
      <c r="J568" s="566" t="s">
        <v>2948</v>
      </c>
      <c r="K568" s="566" t="s">
        <v>1300</v>
      </c>
      <c r="L568" s="567">
        <v>78.78</v>
      </c>
      <c r="M568" s="567">
        <v>78.78</v>
      </c>
      <c r="N568" s="566">
        <v>1</v>
      </c>
      <c r="O568" s="630">
        <v>0.5</v>
      </c>
      <c r="P568" s="567"/>
      <c r="Q568" s="582">
        <v>0</v>
      </c>
      <c r="R568" s="566"/>
      <c r="S568" s="582">
        <v>0</v>
      </c>
      <c r="T568" s="630"/>
      <c r="U568" s="612">
        <v>0</v>
      </c>
    </row>
    <row r="569" spans="1:21" ht="14.4" customHeight="1" x14ac:dyDescent="0.3">
      <c r="A569" s="565">
        <v>30</v>
      </c>
      <c r="B569" s="566" t="s">
        <v>438</v>
      </c>
      <c r="C569" s="566">
        <v>89301301</v>
      </c>
      <c r="D569" s="628" t="s">
        <v>3533</v>
      </c>
      <c r="E569" s="629" t="s">
        <v>2275</v>
      </c>
      <c r="F569" s="566" t="s">
        <v>2263</v>
      </c>
      <c r="G569" s="566" t="s">
        <v>2486</v>
      </c>
      <c r="H569" s="566" t="s">
        <v>437</v>
      </c>
      <c r="I569" s="566" t="s">
        <v>2949</v>
      </c>
      <c r="J569" s="566" t="s">
        <v>892</v>
      </c>
      <c r="K569" s="566" t="s">
        <v>2950</v>
      </c>
      <c r="L569" s="567">
        <v>0</v>
      </c>
      <c r="M569" s="567">
        <v>0</v>
      </c>
      <c r="N569" s="566">
        <v>1</v>
      </c>
      <c r="O569" s="630">
        <v>0.5</v>
      </c>
      <c r="P569" s="567"/>
      <c r="Q569" s="582"/>
      <c r="R569" s="566"/>
      <c r="S569" s="582">
        <v>0</v>
      </c>
      <c r="T569" s="630"/>
      <c r="U569" s="612">
        <v>0</v>
      </c>
    </row>
    <row r="570" spans="1:21" ht="14.4" customHeight="1" x14ac:dyDescent="0.3">
      <c r="A570" s="565">
        <v>30</v>
      </c>
      <c r="B570" s="566" t="s">
        <v>438</v>
      </c>
      <c r="C570" s="566">
        <v>89301301</v>
      </c>
      <c r="D570" s="628" t="s">
        <v>3533</v>
      </c>
      <c r="E570" s="629" t="s">
        <v>2275</v>
      </c>
      <c r="F570" s="566" t="s">
        <v>2263</v>
      </c>
      <c r="G570" s="566" t="s">
        <v>2486</v>
      </c>
      <c r="H570" s="566" t="s">
        <v>437</v>
      </c>
      <c r="I570" s="566" t="s">
        <v>2487</v>
      </c>
      <c r="J570" s="566" t="s">
        <v>892</v>
      </c>
      <c r="K570" s="566" t="s">
        <v>893</v>
      </c>
      <c r="L570" s="567">
        <v>226.23</v>
      </c>
      <c r="M570" s="567">
        <v>226.23</v>
      </c>
      <c r="N570" s="566">
        <v>1</v>
      </c>
      <c r="O570" s="630">
        <v>0.5</v>
      </c>
      <c r="P570" s="567"/>
      <c r="Q570" s="582">
        <v>0</v>
      </c>
      <c r="R570" s="566"/>
      <c r="S570" s="582">
        <v>0</v>
      </c>
      <c r="T570" s="630"/>
      <c r="U570" s="612">
        <v>0</v>
      </c>
    </row>
    <row r="571" spans="1:21" ht="14.4" customHeight="1" x14ac:dyDescent="0.3">
      <c r="A571" s="565">
        <v>30</v>
      </c>
      <c r="B571" s="566" t="s">
        <v>438</v>
      </c>
      <c r="C571" s="566">
        <v>89301301</v>
      </c>
      <c r="D571" s="628" t="s">
        <v>3533</v>
      </c>
      <c r="E571" s="629" t="s">
        <v>2275</v>
      </c>
      <c r="F571" s="566" t="s">
        <v>2263</v>
      </c>
      <c r="G571" s="566" t="s">
        <v>2488</v>
      </c>
      <c r="H571" s="566" t="s">
        <v>437</v>
      </c>
      <c r="I571" s="566" t="s">
        <v>2489</v>
      </c>
      <c r="J571" s="566" t="s">
        <v>1082</v>
      </c>
      <c r="K571" s="566" t="s">
        <v>1083</v>
      </c>
      <c r="L571" s="567">
        <v>108.71</v>
      </c>
      <c r="M571" s="567">
        <v>108.71</v>
      </c>
      <c r="N571" s="566">
        <v>1</v>
      </c>
      <c r="O571" s="630">
        <v>0.5</v>
      </c>
      <c r="P571" s="567">
        <v>108.71</v>
      </c>
      <c r="Q571" s="582">
        <v>1</v>
      </c>
      <c r="R571" s="566">
        <v>1</v>
      </c>
      <c r="S571" s="582">
        <v>1</v>
      </c>
      <c r="T571" s="630">
        <v>0.5</v>
      </c>
      <c r="U571" s="612">
        <v>1</v>
      </c>
    </row>
    <row r="572" spans="1:21" ht="14.4" customHeight="1" x14ac:dyDescent="0.3">
      <c r="A572" s="565">
        <v>30</v>
      </c>
      <c r="B572" s="566" t="s">
        <v>438</v>
      </c>
      <c r="C572" s="566">
        <v>89301301</v>
      </c>
      <c r="D572" s="628" t="s">
        <v>3533</v>
      </c>
      <c r="E572" s="629" t="s">
        <v>2275</v>
      </c>
      <c r="F572" s="566" t="s">
        <v>2263</v>
      </c>
      <c r="G572" s="566" t="s">
        <v>2490</v>
      </c>
      <c r="H572" s="566" t="s">
        <v>437</v>
      </c>
      <c r="I572" s="566" t="s">
        <v>2491</v>
      </c>
      <c r="J572" s="566" t="s">
        <v>1040</v>
      </c>
      <c r="K572" s="566" t="s">
        <v>576</v>
      </c>
      <c r="L572" s="567">
        <v>286.63</v>
      </c>
      <c r="M572" s="567">
        <v>573.26</v>
      </c>
      <c r="N572" s="566">
        <v>2</v>
      </c>
      <c r="O572" s="630">
        <v>1</v>
      </c>
      <c r="P572" s="567"/>
      <c r="Q572" s="582">
        <v>0</v>
      </c>
      <c r="R572" s="566"/>
      <c r="S572" s="582">
        <v>0</v>
      </c>
      <c r="T572" s="630"/>
      <c r="U572" s="612">
        <v>0</v>
      </c>
    </row>
    <row r="573" spans="1:21" ht="14.4" customHeight="1" x14ac:dyDescent="0.3">
      <c r="A573" s="565">
        <v>30</v>
      </c>
      <c r="B573" s="566" t="s">
        <v>438</v>
      </c>
      <c r="C573" s="566">
        <v>89301301</v>
      </c>
      <c r="D573" s="628" t="s">
        <v>3533</v>
      </c>
      <c r="E573" s="629" t="s">
        <v>2275</v>
      </c>
      <c r="F573" s="566" t="s">
        <v>2263</v>
      </c>
      <c r="G573" s="566" t="s">
        <v>2490</v>
      </c>
      <c r="H573" s="566" t="s">
        <v>437</v>
      </c>
      <c r="I573" s="566" t="s">
        <v>2951</v>
      </c>
      <c r="J573" s="566" t="s">
        <v>2819</v>
      </c>
      <c r="K573" s="566" t="s">
        <v>2952</v>
      </c>
      <c r="L573" s="567">
        <v>0</v>
      </c>
      <c r="M573" s="567">
        <v>0</v>
      </c>
      <c r="N573" s="566">
        <v>2</v>
      </c>
      <c r="O573" s="630">
        <v>1</v>
      </c>
      <c r="P573" s="567"/>
      <c r="Q573" s="582"/>
      <c r="R573" s="566"/>
      <c r="S573" s="582">
        <v>0</v>
      </c>
      <c r="T573" s="630"/>
      <c r="U573" s="612">
        <v>0</v>
      </c>
    </row>
    <row r="574" spans="1:21" ht="14.4" customHeight="1" x14ac:dyDescent="0.3">
      <c r="A574" s="565">
        <v>30</v>
      </c>
      <c r="B574" s="566" t="s">
        <v>438</v>
      </c>
      <c r="C574" s="566">
        <v>89301301</v>
      </c>
      <c r="D574" s="628" t="s">
        <v>3533</v>
      </c>
      <c r="E574" s="629" t="s">
        <v>2275</v>
      </c>
      <c r="F574" s="566" t="s">
        <v>2263</v>
      </c>
      <c r="G574" s="566" t="s">
        <v>2953</v>
      </c>
      <c r="H574" s="566" t="s">
        <v>437</v>
      </c>
      <c r="I574" s="566" t="s">
        <v>2954</v>
      </c>
      <c r="J574" s="566" t="s">
        <v>550</v>
      </c>
      <c r="K574" s="566" t="s">
        <v>1924</v>
      </c>
      <c r="L574" s="567">
        <v>0</v>
      </c>
      <c r="M574" s="567">
        <v>0</v>
      </c>
      <c r="N574" s="566">
        <v>1</v>
      </c>
      <c r="O574" s="630">
        <v>0.5</v>
      </c>
      <c r="P574" s="567"/>
      <c r="Q574" s="582"/>
      <c r="R574" s="566"/>
      <c r="S574" s="582">
        <v>0</v>
      </c>
      <c r="T574" s="630"/>
      <c r="U574" s="612">
        <v>0</v>
      </c>
    </row>
    <row r="575" spans="1:21" ht="14.4" customHeight="1" x14ac:dyDescent="0.3">
      <c r="A575" s="565">
        <v>30</v>
      </c>
      <c r="B575" s="566" t="s">
        <v>438</v>
      </c>
      <c r="C575" s="566">
        <v>89301301</v>
      </c>
      <c r="D575" s="628" t="s">
        <v>3533</v>
      </c>
      <c r="E575" s="629" t="s">
        <v>2275</v>
      </c>
      <c r="F575" s="566" t="s">
        <v>2263</v>
      </c>
      <c r="G575" s="566" t="s">
        <v>2493</v>
      </c>
      <c r="H575" s="566" t="s">
        <v>1360</v>
      </c>
      <c r="I575" s="566" t="s">
        <v>2494</v>
      </c>
      <c r="J575" s="566" t="s">
        <v>1367</v>
      </c>
      <c r="K575" s="566" t="s">
        <v>2495</v>
      </c>
      <c r="L575" s="567">
        <v>0</v>
      </c>
      <c r="M575" s="567">
        <v>0</v>
      </c>
      <c r="N575" s="566">
        <v>3</v>
      </c>
      <c r="O575" s="630">
        <v>1.5</v>
      </c>
      <c r="P575" s="567"/>
      <c r="Q575" s="582"/>
      <c r="R575" s="566"/>
      <c r="S575" s="582">
        <v>0</v>
      </c>
      <c r="T575" s="630"/>
      <c r="U575" s="612">
        <v>0</v>
      </c>
    </row>
    <row r="576" spans="1:21" ht="14.4" customHeight="1" x14ac:dyDescent="0.3">
      <c r="A576" s="565">
        <v>30</v>
      </c>
      <c r="B576" s="566" t="s">
        <v>438</v>
      </c>
      <c r="C576" s="566">
        <v>89301301</v>
      </c>
      <c r="D576" s="628" t="s">
        <v>3533</v>
      </c>
      <c r="E576" s="629" t="s">
        <v>2275</v>
      </c>
      <c r="F576" s="566" t="s">
        <v>2263</v>
      </c>
      <c r="G576" s="566" t="s">
        <v>2496</v>
      </c>
      <c r="H576" s="566" t="s">
        <v>1360</v>
      </c>
      <c r="I576" s="566" t="s">
        <v>2671</v>
      </c>
      <c r="J576" s="566" t="s">
        <v>2672</v>
      </c>
      <c r="K576" s="566" t="s">
        <v>2495</v>
      </c>
      <c r="L576" s="567">
        <v>96.57</v>
      </c>
      <c r="M576" s="567">
        <v>96.57</v>
      </c>
      <c r="N576" s="566">
        <v>1</v>
      </c>
      <c r="O576" s="630">
        <v>0.5</v>
      </c>
      <c r="P576" s="567"/>
      <c r="Q576" s="582">
        <v>0</v>
      </c>
      <c r="R576" s="566"/>
      <c r="S576" s="582">
        <v>0</v>
      </c>
      <c r="T576" s="630"/>
      <c r="U576" s="612">
        <v>0</v>
      </c>
    </row>
    <row r="577" spans="1:21" ht="14.4" customHeight="1" x14ac:dyDescent="0.3">
      <c r="A577" s="565">
        <v>30</v>
      </c>
      <c r="B577" s="566" t="s">
        <v>438</v>
      </c>
      <c r="C577" s="566">
        <v>89301301</v>
      </c>
      <c r="D577" s="628" t="s">
        <v>3533</v>
      </c>
      <c r="E577" s="629" t="s">
        <v>2275</v>
      </c>
      <c r="F577" s="566" t="s">
        <v>2263</v>
      </c>
      <c r="G577" s="566" t="s">
        <v>2496</v>
      </c>
      <c r="H577" s="566" t="s">
        <v>1360</v>
      </c>
      <c r="I577" s="566" t="s">
        <v>1836</v>
      </c>
      <c r="J577" s="566" t="s">
        <v>1837</v>
      </c>
      <c r="K577" s="566" t="s">
        <v>1838</v>
      </c>
      <c r="L577" s="567">
        <v>156.25</v>
      </c>
      <c r="M577" s="567">
        <v>937.5</v>
      </c>
      <c r="N577" s="566">
        <v>6</v>
      </c>
      <c r="O577" s="630">
        <v>3</v>
      </c>
      <c r="P577" s="567">
        <v>156.25</v>
      </c>
      <c r="Q577" s="582">
        <v>0.16666666666666666</v>
      </c>
      <c r="R577" s="566">
        <v>1</v>
      </c>
      <c r="S577" s="582">
        <v>0.16666666666666666</v>
      </c>
      <c r="T577" s="630">
        <v>0.5</v>
      </c>
      <c r="U577" s="612">
        <v>0.16666666666666666</v>
      </c>
    </row>
    <row r="578" spans="1:21" ht="14.4" customHeight="1" x14ac:dyDescent="0.3">
      <c r="A578" s="565">
        <v>30</v>
      </c>
      <c r="B578" s="566" t="s">
        <v>438</v>
      </c>
      <c r="C578" s="566">
        <v>89301301</v>
      </c>
      <c r="D578" s="628" t="s">
        <v>3533</v>
      </c>
      <c r="E578" s="629" t="s">
        <v>2275</v>
      </c>
      <c r="F578" s="566" t="s">
        <v>2263</v>
      </c>
      <c r="G578" s="566" t="s">
        <v>2673</v>
      </c>
      <c r="H578" s="566" t="s">
        <v>437</v>
      </c>
      <c r="I578" s="566" t="s">
        <v>2955</v>
      </c>
      <c r="J578" s="566" t="s">
        <v>1153</v>
      </c>
      <c r="K578" s="566" t="s">
        <v>1155</v>
      </c>
      <c r="L578" s="567">
        <v>0</v>
      </c>
      <c r="M578" s="567">
        <v>0</v>
      </c>
      <c r="N578" s="566">
        <v>1</v>
      </c>
      <c r="O578" s="630">
        <v>1</v>
      </c>
      <c r="P578" s="567"/>
      <c r="Q578" s="582"/>
      <c r="R578" s="566"/>
      <c r="S578" s="582">
        <v>0</v>
      </c>
      <c r="T578" s="630"/>
      <c r="U578" s="612">
        <v>0</v>
      </c>
    </row>
    <row r="579" spans="1:21" ht="14.4" customHeight="1" x14ac:dyDescent="0.3">
      <c r="A579" s="565">
        <v>30</v>
      </c>
      <c r="B579" s="566" t="s">
        <v>438</v>
      </c>
      <c r="C579" s="566">
        <v>89301301</v>
      </c>
      <c r="D579" s="628" t="s">
        <v>3533</v>
      </c>
      <c r="E579" s="629" t="s">
        <v>2276</v>
      </c>
      <c r="F579" s="566" t="s">
        <v>2263</v>
      </c>
      <c r="G579" s="566" t="s">
        <v>2956</v>
      </c>
      <c r="H579" s="566" t="s">
        <v>437</v>
      </c>
      <c r="I579" s="566" t="s">
        <v>2957</v>
      </c>
      <c r="J579" s="566" t="s">
        <v>1002</v>
      </c>
      <c r="K579" s="566" t="s">
        <v>2958</v>
      </c>
      <c r="L579" s="567">
        <v>0</v>
      </c>
      <c r="M579" s="567">
        <v>0</v>
      </c>
      <c r="N579" s="566">
        <v>1</v>
      </c>
      <c r="O579" s="630">
        <v>0.5</v>
      </c>
      <c r="P579" s="567"/>
      <c r="Q579" s="582"/>
      <c r="R579" s="566"/>
      <c r="S579" s="582">
        <v>0</v>
      </c>
      <c r="T579" s="630"/>
      <c r="U579" s="612">
        <v>0</v>
      </c>
    </row>
    <row r="580" spans="1:21" ht="14.4" customHeight="1" x14ac:dyDescent="0.3">
      <c r="A580" s="565">
        <v>30</v>
      </c>
      <c r="B580" s="566" t="s">
        <v>438</v>
      </c>
      <c r="C580" s="566">
        <v>89301301</v>
      </c>
      <c r="D580" s="628" t="s">
        <v>3533</v>
      </c>
      <c r="E580" s="629" t="s">
        <v>2276</v>
      </c>
      <c r="F580" s="566" t="s">
        <v>2263</v>
      </c>
      <c r="G580" s="566" t="s">
        <v>2820</v>
      </c>
      <c r="H580" s="566" t="s">
        <v>437</v>
      </c>
      <c r="I580" s="566" t="s">
        <v>2821</v>
      </c>
      <c r="J580" s="566" t="s">
        <v>2822</v>
      </c>
      <c r="K580" s="566" t="s">
        <v>767</v>
      </c>
      <c r="L580" s="567">
        <v>418.67</v>
      </c>
      <c r="M580" s="567">
        <v>418.67</v>
      </c>
      <c r="N580" s="566">
        <v>1</v>
      </c>
      <c r="O580" s="630">
        <v>0.5</v>
      </c>
      <c r="P580" s="567"/>
      <c r="Q580" s="582">
        <v>0</v>
      </c>
      <c r="R580" s="566"/>
      <c r="S580" s="582">
        <v>0</v>
      </c>
      <c r="T580" s="630"/>
      <c r="U580" s="612">
        <v>0</v>
      </c>
    </row>
    <row r="581" spans="1:21" ht="14.4" customHeight="1" x14ac:dyDescent="0.3">
      <c r="A581" s="565">
        <v>30</v>
      </c>
      <c r="B581" s="566" t="s">
        <v>438</v>
      </c>
      <c r="C581" s="566">
        <v>89301301</v>
      </c>
      <c r="D581" s="628" t="s">
        <v>3533</v>
      </c>
      <c r="E581" s="629" t="s">
        <v>2276</v>
      </c>
      <c r="F581" s="566" t="s">
        <v>2263</v>
      </c>
      <c r="G581" s="566" t="s">
        <v>2281</v>
      </c>
      <c r="H581" s="566" t="s">
        <v>1360</v>
      </c>
      <c r="I581" s="566" t="s">
        <v>2117</v>
      </c>
      <c r="J581" s="566" t="s">
        <v>1506</v>
      </c>
      <c r="K581" s="566" t="s">
        <v>1507</v>
      </c>
      <c r="L581" s="567">
        <v>89.6</v>
      </c>
      <c r="M581" s="567">
        <v>268.79999999999995</v>
      </c>
      <c r="N581" s="566">
        <v>3</v>
      </c>
      <c r="O581" s="630">
        <v>1.5</v>
      </c>
      <c r="P581" s="567">
        <v>89.6</v>
      </c>
      <c r="Q581" s="582">
        <v>0.33333333333333337</v>
      </c>
      <c r="R581" s="566">
        <v>1</v>
      </c>
      <c r="S581" s="582">
        <v>0.33333333333333331</v>
      </c>
      <c r="T581" s="630">
        <v>0.5</v>
      </c>
      <c r="U581" s="612">
        <v>0.33333333333333331</v>
      </c>
    </row>
    <row r="582" spans="1:21" ht="14.4" customHeight="1" x14ac:dyDescent="0.3">
      <c r="A582" s="565">
        <v>30</v>
      </c>
      <c r="B582" s="566" t="s">
        <v>438</v>
      </c>
      <c r="C582" s="566">
        <v>89301301</v>
      </c>
      <c r="D582" s="628" t="s">
        <v>3533</v>
      </c>
      <c r="E582" s="629" t="s">
        <v>2276</v>
      </c>
      <c r="F582" s="566" t="s">
        <v>2263</v>
      </c>
      <c r="G582" s="566" t="s">
        <v>2281</v>
      </c>
      <c r="H582" s="566" t="s">
        <v>1360</v>
      </c>
      <c r="I582" s="566" t="s">
        <v>2117</v>
      </c>
      <c r="J582" s="566" t="s">
        <v>1506</v>
      </c>
      <c r="K582" s="566" t="s">
        <v>1507</v>
      </c>
      <c r="L582" s="567">
        <v>95.25</v>
      </c>
      <c r="M582" s="567">
        <v>285.75</v>
      </c>
      <c r="N582" s="566">
        <v>3</v>
      </c>
      <c r="O582" s="630">
        <v>2</v>
      </c>
      <c r="P582" s="567"/>
      <c r="Q582" s="582">
        <v>0</v>
      </c>
      <c r="R582" s="566"/>
      <c r="S582" s="582">
        <v>0</v>
      </c>
      <c r="T582" s="630"/>
      <c r="U582" s="612">
        <v>0</v>
      </c>
    </row>
    <row r="583" spans="1:21" ht="14.4" customHeight="1" x14ac:dyDescent="0.3">
      <c r="A583" s="565">
        <v>30</v>
      </c>
      <c r="B583" s="566" t="s">
        <v>438</v>
      </c>
      <c r="C583" s="566">
        <v>89301301</v>
      </c>
      <c r="D583" s="628" t="s">
        <v>3533</v>
      </c>
      <c r="E583" s="629" t="s">
        <v>2276</v>
      </c>
      <c r="F583" s="566" t="s">
        <v>2263</v>
      </c>
      <c r="G583" s="566" t="s">
        <v>2281</v>
      </c>
      <c r="H583" s="566" t="s">
        <v>437</v>
      </c>
      <c r="I583" s="566" t="s">
        <v>2506</v>
      </c>
      <c r="J583" s="566" t="s">
        <v>661</v>
      </c>
      <c r="K583" s="566" t="s">
        <v>2507</v>
      </c>
      <c r="L583" s="567">
        <v>42.42</v>
      </c>
      <c r="M583" s="567">
        <v>42.42</v>
      </c>
      <c r="N583" s="566">
        <v>1</v>
      </c>
      <c r="O583" s="630">
        <v>0.5</v>
      </c>
      <c r="P583" s="567"/>
      <c r="Q583" s="582">
        <v>0</v>
      </c>
      <c r="R583" s="566"/>
      <c r="S583" s="582">
        <v>0</v>
      </c>
      <c r="T583" s="630"/>
      <c r="U583" s="612">
        <v>0</v>
      </c>
    </row>
    <row r="584" spans="1:21" ht="14.4" customHeight="1" x14ac:dyDescent="0.3">
      <c r="A584" s="565">
        <v>30</v>
      </c>
      <c r="B584" s="566" t="s">
        <v>438</v>
      </c>
      <c r="C584" s="566">
        <v>89301301</v>
      </c>
      <c r="D584" s="628" t="s">
        <v>3533</v>
      </c>
      <c r="E584" s="629" t="s">
        <v>2276</v>
      </c>
      <c r="F584" s="566" t="s">
        <v>2263</v>
      </c>
      <c r="G584" s="566" t="s">
        <v>2281</v>
      </c>
      <c r="H584" s="566" t="s">
        <v>437</v>
      </c>
      <c r="I584" s="566" t="s">
        <v>2506</v>
      </c>
      <c r="J584" s="566" t="s">
        <v>661</v>
      </c>
      <c r="K584" s="566" t="s">
        <v>2507</v>
      </c>
      <c r="L584" s="567">
        <v>85.72</v>
      </c>
      <c r="M584" s="567">
        <v>85.72</v>
      </c>
      <c r="N584" s="566">
        <v>1</v>
      </c>
      <c r="O584" s="630">
        <v>0.5</v>
      </c>
      <c r="P584" s="567"/>
      <c r="Q584" s="582">
        <v>0</v>
      </c>
      <c r="R584" s="566"/>
      <c r="S584" s="582">
        <v>0</v>
      </c>
      <c r="T584" s="630"/>
      <c r="U584" s="612">
        <v>0</v>
      </c>
    </row>
    <row r="585" spans="1:21" ht="14.4" customHeight="1" x14ac:dyDescent="0.3">
      <c r="A585" s="565">
        <v>30</v>
      </c>
      <c r="B585" s="566" t="s">
        <v>438</v>
      </c>
      <c r="C585" s="566">
        <v>89301301</v>
      </c>
      <c r="D585" s="628" t="s">
        <v>3533</v>
      </c>
      <c r="E585" s="629" t="s">
        <v>2276</v>
      </c>
      <c r="F585" s="566" t="s">
        <v>2263</v>
      </c>
      <c r="G585" s="566" t="s">
        <v>2281</v>
      </c>
      <c r="H585" s="566" t="s">
        <v>437</v>
      </c>
      <c r="I585" s="566" t="s">
        <v>2118</v>
      </c>
      <c r="J585" s="566" t="s">
        <v>2119</v>
      </c>
      <c r="K585" s="566" t="s">
        <v>574</v>
      </c>
      <c r="L585" s="567">
        <v>44.8</v>
      </c>
      <c r="M585" s="567">
        <v>44.8</v>
      </c>
      <c r="N585" s="566">
        <v>1</v>
      </c>
      <c r="O585" s="630">
        <v>0.5</v>
      </c>
      <c r="P585" s="567"/>
      <c r="Q585" s="582">
        <v>0</v>
      </c>
      <c r="R585" s="566"/>
      <c r="S585" s="582">
        <v>0</v>
      </c>
      <c r="T585" s="630"/>
      <c r="U585" s="612">
        <v>0</v>
      </c>
    </row>
    <row r="586" spans="1:21" ht="14.4" customHeight="1" x14ac:dyDescent="0.3">
      <c r="A586" s="565">
        <v>30</v>
      </c>
      <c r="B586" s="566" t="s">
        <v>438</v>
      </c>
      <c r="C586" s="566">
        <v>89301301</v>
      </c>
      <c r="D586" s="628" t="s">
        <v>3533</v>
      </c>
      <c r="E586" s="629" t="s">
        <v>2276</v>
      </c>
      <c r="F586" s="566" t="s">
        <v>2263</v>
      </c>
      <c r="G586" s="566" t="s">
        <v>2283</v>
      </c>
      <c r="H586" s="566" t="s">
        <v>1360</v>
      </c>
      <c r="I586" s="566" t="s">
        <v>2185</v>
      </c>
      <c r="J586" s="566" t="s">
        <v>2186</v>
      </c>
      <c r="K586" s="566" t="s">
        <v>2187</v>
      </c>
      <c r="L586" s="567">
        <v>6.98</v>
      </c>
      <c r="M586" s="567">
        <v>6.98</v>
      </c>
      <c r="N586" s="566">
        <v>1</v>
      </c>
      <c r="O586" s="630">
        <v>0.5</v>
      </c>
      <c r="P586" s="567"/>
      <c r="Q586" s="582">
        <v>0</v>
      </c>
      <c r="R586" s="566"/>
      <c r="S586" s="582">
        <v>0</v>
      </c>
      <c r="T586" s="630"/>
      <c r="U586" s="612">
        <v>0</v>
      </c>
    </row>
    <row r="587" spans="1:21" ht="14.4" customHeight="1" x14ac:dyDescent="0.3">
      <c r="A587" s="565">
        <v>30</v>
      </c>
      <c r="B587" s="566" t="s">
        <v>438</v>
      </c>
      <c r="C587" s="566">
        <v>89301301</v>
      </c>
      <c r="D587" s="628" t="s">
        <v>3533</v>
      </c>
      <c r="E587" s="629" t="s">
        <v>2276</v>
      </c>
      <c r="F587" s="566" t="s">
        <v>2263</v>
      </c>
      <c r="G587" s="566" t="s">
        <v>2283</v>
      </c>
      <c r="H587" s="566" t="s">
        <v>1360</v>
      </c>
      <c r="I587" s="566" t="s">
        <v>2188</v>
      </c>
      <c r="J587" s="566" t="s">
        <v>2189</v>
      </c>
      <c r="K587" s="566" t="s">
        <v>2190</v>
      </c>
      <c r="L587" s="567">
        <v>10.73</v>
      </c>
      <c r="M587" s="567">
        <v>10.73</v>
      </c>
      <c r="N587" s="566">
        <v>1</v>
      </c>
      <c r="O587" s="630">
        <v>0.5</v>
      </c>
      <c r="P587" s="567"/>
      <c r="Q587" s="582">
        <v>0</v>
      </c>
      <c r="R587" s="566"/>
      <c r="S587" s="582">
        <v>0</v>
      </c>
      <c r="T587" s="630"/>
      <c r="U587" s="612">
        <v>0</v>
      </c>
    </row>
    <row r="588" spans="1:21" ht="14.4" customHeight="1" x14ac:dyDescent="0.3">
      <c r="A588" s="565">
        <v>30</v>
      </c>
      <c r="B588" s="566" t="s">
        <v>438</v>
      </c>
      <c r="C588" s="566">
        <v>89301301</v>
      </c>
      <c r="D588" s="628" t="s">
        <v>3533</v>
      </c>
      <c r="E588" s="629" t="s">
        <v>2276</v>
      </c>
      <c r="F588" s="566" t="s">
        <v>2263</v>
      </c>
      <c r="G588" s="566" t="s">
        <v>2508</v>
      </c>
      <c r="H588" s="566" t="s">
        <v>437</v>
      </c>
      <c r="I588" s="566" t="s">
        <v>2509</v>
      </c>
      <c r="J588" s="566" t="s">
        <v>1230</v>
      </c>
      <c r="K588" s="566" t="s">
        <v>2510</v>
      </c>
      <c r="L588" s="567">
        <v>0</v>
      </c>
      <c r="M588" s="567">
        <v>0</v>
      </c>
      <c r="N588" s="566">
        <v>1</v>
      </c>
      <c r="O588" s="630">
        <v>0.5</v>
      </c>
      <c r="P588" s="567">
        <v>0</v>
      </c>
      <c r="Q588" s="582"/>
      <c r="R588" s="566">
        <v>1</v>
      </c>
      <c r="S588" s="582">
        <v>1</v>
      </c>
      <c r="T588" s="630">
        <v>0.5</v>
      </c>
      <c r="U588" s="612">
        <v>1</v>
      </c>
    </row>
    <row r="589" spans="1:21" ht="14.4" customHeight="1" x14ac:dyDescent="0.3">
      <c r="A589" s="565">
        <v>30</v>
      </c>
      <c r="B589" s="566" t="s">
        <v>438</v>
      </c>
      <c r="C589" s="566">
        <v>89301301</v>
      </c>
      <c r="D589" s="628" t="s">
        <v>3533</v>
      </c>
      <c r="E589" s="629" t="s">
        <v>2276</v>
      </c>
      <c r="F589" s="566" t="s">
        <v>2263</v>
      </c>
      <c r="G589" s="566" t="s">
        <v>2284</v>
      </c>
      <c r="H589" s="566" t="s">
        <v>1360</v>
      </c>
      <c r="I589" s="566" t="s">
        <v>1864</v>
      </c>
      <c r="J589" s="566" t="s">
        <v>1374</v>
      </c>
      <c r="K589" s="566" t="s">
        <v>1865</v>
      </c>
      <c r="L589" s="567">
        <v>121.16</v>
      </c>
      <c r="M589" s="567">
        <v>484.64</v>
      </c>
      <c r="N589" s="566">
        <v>4</v>
      </c>
      <c r="O589" s="630">
        <v>2</v>
      </c>
      <c r="P589" s="567"/>
      <c r="Q589" s="582">
        <v>0</v>
      </c>
      <c r="R589" s="566"/>
      <c r="S589" s="582">
        <v>0</v>
      </c>
      <c r="T589" s="630"/>
      <c r="U589" s="612">
        <v>0</v>
      </c>
    </row>
    <row r="590" spans="1:21" ht="14.4" customHeight="1" x14ac:dyDescent="0.3">
      <c r="A590" s="565">
        <v>30</v>
      </c>
      <c r="B590" s="566" t="s">
        <v>438</v>
      </c>
      <c r="C590" s="566">
        <v>89301301</v>
      </c>
      <c r="D590" s="628" t="s">
        <v>3533</v>
      </c>
      <c r="E590" s="629" t="s">
        <v>2276</v>
      </c>
      <c r="F590" s="566" t="s">
        <v>2263</v>
      </c>
      <c r="G590" s="566" t="s">
        <v>2285</v>
      </c>
      <c r="H590" s="566" t="s">
        <v>1360</v>
      </c>
      <c r="I590" s="566" t="s">
        <v>1912</v>
      </c>
      <c r="J590" s="566" t="s">
        <v>1538</v>
      </c>
      <c r="K590" s="566" t="s">
        <v>1371</v>
      </c>
      <c r="L590" s="567">
        <v>81.209999999999994</v>
      </c>
      <c r="M590" s="567">
        <v>162.41999999999999</v>
      </c>
      <c r="N590" s="566">
        <v>2</v>
      </c>
      <c r="O590" s="630">
        <v>1</v>
      </c>
      <c r="P590" s="567">
        <v>162.41999999999999</v>
      </c>
      <c r="Q590" s="582">
        <v>1</v>
      </c>
      <c r="R590" s="566">
        <v>2</v>
      </c>
      <c r="S590" s="582">
        <v>1</v>
      </c>
      <c r="T590" s="630">
        <v>1</v>
      </c>
      <c r="U590" s="612">
        <v>1</v>
      </c>
    </row>
    <row r="591" spans="1:21" ht="14.4" customHeight="1" x14ac:dyDescent="0.3">
      <c r="A591" s="565">
        <v>30</v>
      </c>
      <c r="B591" s="566" t="s">
        <v>438</v>
      </c>
      <c r="C591" s="566">
        <v>89301301</v>
      </c>
      <c r="D591" s="628" t="s">
        <v>3533</v>
      </c>
      <c r="E591" s="629" t="s">
        <v>2276</v>
      </c>
      <c r="F591" s="566" t="s">
        <v>2263</v>
      </c>
      <c r="G591" s="566" t="s">
        <v>2285</v>
      </c>
      <c r="H591" s="566" t="s">
        <v>1360</v>
      </c>
      <c r="I591" s="566" t="s">
        <v>2959</v>
      </c>
      <c r="J591" s="566" t="s">
        <v>1533</v>
      </c>
      <c r="K591" s="566" t="s">
        <v>503</v>
      </c>
      <c r="L591" s="567">
        <v>0</v>
      </c>
      <c r="M591" s="567">
        <v>0</v>
      </c>
      <c r="N591" s="566">
        <v>1</v>
      </c>
      <c r="O591" s="630">
        <v>0.5</v>
      </c>
      <c r="P591" s="567">
        <v>0</v>
      </c>
      <c r="Q591" s="582"/>
      <c r="R591" s="566">
        <v>1</v>
      </c>
      <c r="S591" s="582">
        <v>1</v>
      </c>
      <c r="T591" s="630">
        <v>0.5</v>
      </c>
      <c r="U591" s="612">
        <v>1</v>
      </c>
    </row>
    <row r="592" spans="1:21" ht="14.4" customHeight="1" x14ac:dyDescent="0.3">
      <c r="A592" s="565">
        <v>30</v>
      </c>
      <c r="B592" s="566" t="s">
        <v>438</v>
      </c>
      <c r="C592" s="566">
        <v>89301301</v>
      </c>
      <c r="D592" s="628" t="s">
        <v>3533</v>
      </c>
      <c r="E592" s="629" t="s">
        <v>2276</v>
      </c>
      <c r="F592" s="566" t="s">
        <v>2263</v>
      </c>
      <c r="G592" s="566" t="s">
        <v>2285</v>
      </c>
      <c r="H592" s="566" t="s">
        <v>1360</v>
      </c>
      <c r="I592" s="566" t="s">
        <v>1914</v>
      </c>
      <c r="J592" s="566" t="s">
        <v>1533</v>
      </c>
      <c r="K592" s="566" t="s">
        <v>503</v>
      </c>
      <c r="L592" s="567">
        <v>60.92</v>
      </c>
      <c r="M592" s="567">
        <v>365.52000000000004</v>
      </c>
      <c r="N592" s="566">
        <v>6</v>
      </c>
      <c r="O592" s="630">
        <v>3</v>
      </c>
      <c r="P592" s="567">
        <v>60.92</v>
      </c>
      <c r="Q592" s="582">
        <v>0.16666666666666666</v>
      </c>
      <c r="R592" s="566">
        <v>1</v>
      </c>
      <c r="S592" s="582">
        <v>0.16666666666666666</v>
      </c>
      <c r="T592" s="630">
        <v>0.5</v>
      </c>
      <c r="U592" s="612">
        <v>0.16666666666666666</v>
      </c>
    </row>
    <row r="593" spans="1:21" ht="14.4" customHeight="1" x14ac:dyDescent="0.3">
      <c r="A593" s="565">
        <v>30</v>
      </c>
      <c r="B593" s="566" t="s">
        <v>438</v>
      </c>
      <c r="C593" s="566">
        <v>89301301</v>
      </c>
      <c r="D593" s="628" t="s">
        <v>3533</v>
      </c>
      <c r="E593" s="629" t="s">
        <v>2276</v>
      </c>
      <c r="F593" s="566" t="s">
        <v>2263</v>
      </c>
      <c r="G593" s="566" t="s">
        <v>2683</v>
      </c>
      <c r="H593" s="566" t="s">
        <v>1360</v>
      </c>
      <c r="I593" s="566" t="s">
        <v>2044</v>
      </c>
      <c r="J593" s="566" t="s">
        <v>2045</v>
      </c>
      <c r="K593" s="566" t="s">
        <v>2043</v>
      </c>
      <c r="L593" s="567">
        <v>333.31</v>
      </c>
      <c r="M593" s="567">
        <v>333.31</v>
      </c>
      <c r="N593" s="566">
        <v>1</v>
      </c>
      <c r="O593" s="630">
        <v>0.5</v>
      </c>
      <c r="P593" s="567"/>
      <c r="Q593" s="582">
        <v>0</v>
      </c>
      <c r="R593" s="566"/>
      <c r="S593" s="582">
        <v>0</v>
      </c>
      <c r="T593" s="630"/>
      <c r="U593" s="612">
        <v>0</v>
      </c>
    </row>
    <row r="594" spans="1:21" ht="14.4" customHeight="1" x14ac:dyDescent="0.3">
      <c r="A594" s="565">
        <v>30</v>
      </c>
      <c r="B594" s="566" t="s">
        <v>438</v>
      </c>
      <c r="C594" s="566">
        <v>89301301</v>
      </c>
      <c r="D594" s="628" t="s">
        <v>3533</v>
      </c>
      <c r="E594" s="629" t="s">
        <v>2276</v>
      </c>
      <c r="F594" s="566" t="s">
        <v>2263</v>
      </c>
      <c r="G594" s="566" t="s">
        <v>2683</v>
      </c>
      <c r="H594" s="566" t="s">
        <v>1360</v>
      </c>
      <c r="I594" s="566" t="s">
        <v>2049</v>
      </c>
      <c r="J594" s="566" t="s">
        <v>2050</v>
      </c>
      <c r="K594" s="566" t="s">
        <v>2051</v>
      </c>
      <c r="L594" s="567">
        <v>333.31</v>
      </c>
      <c r="M594" s="567">
        <v>333.31</v>
      </c>
      <c r="N594" s="566">
        <v>1</v>
      </c>
      <c r="O594" s="630">
        <v>0.5</v>
      </c>
      <c r="P594" s="567">
        <v>333.31</v>
      </c>
      <c r="Q594" s="582">
        <v>1</v>
      </c>
      <c r="R594" s="566">
        <v>1</v>
      </c>
      <c r="S594" s="582">
        <v>1</v>
      </c>
      <c r="T594" s="630">
        <v>0.5</v>
      </c>
      <c r="U594" s="612">
        <v>1</v>
      </c>
    </row>
    <row r="595" spans="1:21" ht="14.4" customHeight="1" x14ac:dyDescent="0.3">
      <c r="A595" s="565">
        <v>30</v>
      </c>
      <c r="B595" s="566" t="s">
        <v>438</v>
      </c>
      <c r="C595" s="566">
        <v>89301301</v>
      </c>
      <c r="D595" s="628" t="s">
        <v>3533</v>
      </c>
      <c r="E595" s="629" t="s">
        <v>2276</v>
      </c>
      <c r="F595" s="566" t="s">
        <v>2263</v>
      </c>
      <c r="G595" s="566" t="s">
        <v>2287</v>
      </c>
      <c r="H595" s="566" t="s">
        <v>437</v>
      </c>
      <c r="I595" s="566" t="s">
        <v>2827</v>
      </c>
      <c r="J595" s="566" t="s">
        <v>1000</v>
      </c>
      <c r="K595" s="566" t="s">
        <v>2828</v>
      </c>
      <c r="L595" s="567">
        <v>0</v>
      </c>
      <c r="M595" s="567">
        <v>0</v>
      </c>
      <c r="N595" s="566">
        <v>1</v>
      </c>
      <c r="O595" s="630">
        <v>0.5</v>
      </c>
      <c r="P595" s="567">
        <v>0</v>
      </c>
      <c r="Q595" s="582"/>
      <c r="R595" s="566">
        <v>1</v>
      </c>
      <c r="S595" s="582">
        <v>1</v>
      </c>
      <c r="T595" s="630">
        <v>0.5</v>
      </c>
      <c r="U595" s="612">
        <v>1</v>
      </c>
    </row>
    <row r="596" spans="1:21" ht="14.4" customHeight="1" x14ac:dyDescent="0.3">
      <c r="A596" s="565">
        <v>30</v>
      </c>
      <c r="B596" s="566" t="s">
        <v>438</v>
      </c>
      <c r="C596" s="566">
        <v>89301301</v>
      </c>
      <c r="D596" s="628" t="s">
        <v>3533</v>
      </c>
      <c r="E596" s="629" t="s">
        <v>2276</v>
      </c>
      <c r="F596" s="566" t="s">
        <v>2263</v>
      </c>
      <c r="G596" s="566" t="s">
        <v>2511</v>
      </c>
      <c r="H596" s="566" t="s">
        <v>437</v>
      </c>
      <c r="I596" s="566" t="s">
        <v>2960</v>
      </c>
      <c r="J596" s="566" t="s">
        <v>1121</v>
      </c>
      <c r="K596" s="566" t="s">
        <v>958</v>
      </c>
      <c r="L596" s="567">
        <v>0</v>
      </c>
      <c r="M596" s="567">
        <v>0</v>
      </c>
      <c r="N596" s="566">
        <v>1</v>
      </c>
      <c r="O596" s="630">
        <v>0.5</v>
      </c>
      <c r="P596" s="567"/>
      <c r="Q596" s="582"/>
      <c r="R596" s="566"/>
      <c r="S596" s="582">
        <v>0</v>
      </c>
      <c r="T596" s="630"/>
      <c r="U596" s="612">
        <v>0</v>
      </c>
    </row>
    <row r="597" spans="1:21" ht="14.4" customHeight="1" x14ac:dyDescent="0.3">
      <c r="A597" s="565">
        <v>30</v>
      </c>
      <c r="B597" s="566" t="s">
        <v>438</v>
      </c>
      <c r="C597" s="566">
        <v>89301301</v>
      </c>
      <c r="D597" s="628" t="s">
        <v>3533</v>
      </c>
      <c r="E597" s="629" t="s">
        <v>2276</v>
      </c>
      <c r="F597" s="566" t="s">
        <v>2263</v>
      </c>
      <c r="G597" s="566" t="s">
        <v>2684</v>
      </c>
      <c r="H597" s="566" t="s">
        <v>437</v>
      </c>
      <c r="I597" s="566" t="s">
        <v>2685</v>
      </c>
      <c r="J597" s="566" t="s">
        <v>2686</v>
      </c>
      <c r="K597" s="566" t="s">
        <v>2212</v>
      </c>
      <c r="L597" s="567">
        <v>41.93</v>
      </c>
      <c r="M597" s="567">
        <v>41.93</v>
      </c>
      <c r="N597" s="566">
        <v>1</v>
      </c>
      <c r="O597" s="630">
        <v>0.5</v>
      </c>
      <c r="P597" s="567">
        <v>41.93</v>
      </c>
      <c r="Q597" s="582">
        <v>1</v>
      </c>
      <c r="R597" s="566">
        <v>1</v>
      </c>
      <c r="S597" s="582">
        <v>1</v>
      </c>
      <c r="T597" s="630">
        <v>0.5</v>
      </c>
      <c r="U597" s="612">
        <v>1</v>
      </c>
    </row>
    <row r="598" spans="1:21" ht="14.4" customHeight="1" x14ac:dyDescent="0.3">
      <c r="A598" s="565">
        <v>30</v>
      </c>
      <c r="B598" s="566" t="s">
        <v>438</v>
      </c>
      <c r="C598" s="566">
        <v>89301301</v>
      </c>
      <c r="D598" s="628" t="s">
        <v>3533</v>
      </c>
      <c r="E598" s="629" t="s">
        <v>2276</v>
      </c>
      <c r="F598" s="566" t="s">
        <v>2263</v>
      </c>
      <c r="G598" s="566" t="s">
        <v>2290</v>
      </c>
      <c r="H598" s="566" t="s">
        <v>1360</v>
      </c>
      <c r="I598" s="566" t="s">
        <v>1986</v>
      </c>
      <c r="J598" s="566" t="s">
        <v>1487</v>
      </c>
      <c r="K598" s="566" t="s">
        <v>512</v>
      </c>
      <c r="L598" s="567">
        <v>119.41</v>
      </c>
      <c r="M598" s="567">
        <v>238.82</v>
      </c>
      <c r="N598" s="566">
        <v>2</v>
      </c>
      <c r="O598" s="630">
        <v>1</v>
      </c>
      <c r="P598" s="567"/>
      <c r="Q598" s="582">
        <v>0</v>
      </c>
      <c r="R598" s="566"/>
      <c r="S598" s="582">
        <v>0</v>
      </c>
      <c r="T598" s="630"/>
      <c r="U598" s="612">
        <v>0</v>
      </c>
    </row>
    <row r="599" spans="1:21" ht="14.4" customHeight="1" x14ac:dyDescent="0.3">
      <c r="A599" s="565">
        <v>30</v>
      </c>
      <c r="B599" s="566" t="s">
        <v>438</v>
      </c>
      <c r="C599" s="566">
        <v>89301301</v>
      </c>
      <c r="D599" s="628" t="s">
        <v>3533</v>
      </c>
      <c r="E599" s="629" t="s">
        <v>2276</v>
      </c>
      <c r="F599" s="566" t="s">
        <v>2263</v>
      </c>
      <c r="G599" s="566" t="s">
        <v>2290</v>
      </c>
      <c r="H599" s="566" t="s">
        <v>1360</v>
      </c>
      <c r="I599" s="566" t="s">
        <v>1986</v>
      </c>
      <c r="J599" s="566" t="s">
        <v>1487</v>
      </c>
      <c r="K599" s="566" t="s">
        <v>512</v>
      </c>
      <c r="L599" s="567">
        <v>196.76</v>
      </c>
      <c r="M599" s="567">
        <v>196.76</v>
      </c>
      <c r="N599" s="566">
        <v>1</v>
      </c>
      <c r="O599" s="630">
        <v>0.5</v>
      </c>
      <c r="P599" s="567"/>
      <c r="Q599" s="582">
        <v>0</v>
      </c>
      <c r="R599" s="566"/>
      <c r="S599" s="582">
        <v>0</v>
      </c>
      <c r="T599" s="630"/>
      <c r="U599" s="612">
        <v>0</v>
      </c>
    </row>
    <row r="600" spans="1:21" ht="14.4" customHeight="1" x14ac:dyDescent="0.3">
      <c r="A600" s="565">
        <v>30</v>
      </c>
      <c r="B600" s="566" t="s">
        <v>438</v>
      </c>
      <c r="C600" s="566">
        <v>89301301</v>
      </c>
      <c r="D600" s="628" t="s">
        <v>3533</v>
      </c>
      <c r="E600" s="629" t="s">
        <v>2276</v>
      </c>
      <c r="F600" s="566" t="s">
        <v>2263</v>
      </c>
      <c r="G600" s="566" t="s">
        <v>2290</v>
      </c>
      <c r="H600" s="566" t="s">
        <v>1360</v>
      </c>
      <c r="I600" s="566" t="s">
        <v>1989</v>
      </c>
      <c r="J600" s="566" t="s">
        <v>1491</v>
      </c>
      <c r="K600" s="566" t="s">
        <v>498</v>
      </c>
      <c r="L600" s="567">
        <v>238.81</v>
      </c>
      <c r="M600" s="567">
        <v>477.62</v>
      </c>
      <c r="N600" s="566">
        <v>2</v>
      </c>
      <c r="O600" s="630">
        <v>1</v>
      </c>
      <c r="P600" s="567">
        <v>238.81</v>
      </c>
      <c r="Q600" s="582">
        <v>0.5</v>
      </c>
      <c r="R600" s="566">
        <v>1</v>
      </c>
      <c r="S600" s="582">
        <v>0.5</v>
      </c>
      <c r="T600" s="630">
        <v>0.5</v>
      </c>
      <c r="U600" s="612">
        <v>0.5</v>
      </c>
    </row>
    <row r="601" spans="1:21" ht="14.4" customHeight="1" x14ac:dyDescent="0.3">
      <c r="A601" s="565">
        <v>30</v>
      </c>
      <c r="B601" s="566" t="s">
        <v>438</v>
      </c>
      <c r="C601" s="566">
        <v>89301301</v>
      </c>
      <c r="D601" s="628" t="s">
        <v>3533</v>
      </c>
      <c r="E601" s="629" t="s">
        <v>2276</v>
      </c>
      <c r="F601" s="566" t="s">
        <v>2263</v>
      </c>
      <c r="G601" s="566" t="s">
        <v>2290</v>
      </c>
      <c r="H601" s="566" t="s">
        <v>1360</v>
      </c>
      <c r="I601" s="566" t="s">
        <v>1989</v>
      </c>
      <c r="J601" s="566" t="s">
        <v>1491</v>
      </c>
      <c r="K601" s="566" t="s">
        <v>498</v>
      </c>
      <c r="L601" s="567">
        <v>262.33999999999997</v>
      </c>
      <c r="M601" s="567">
        <v>2361.0599999999995</v>
      </c>
      <c r="N601" s="566">
        <v>9</v>
      </c>
      <c r="O601" s="630">
        <v>5</v>
      </c>
      <c r="P601" s="567">
        <v>524.67999999999995</v>
      </c>
      <c r="Q601" s="582">
        <v>0.22222222222222224</v>
      </c>
      <c r="R601" s="566">
        <v>2</v>
      </c>
      <c r="S601" s="582">
        <v>0.22222222222222221</v>
      </c>
      <c r="T601" s="630">
        <v>1</v>
      </c>
      <c r="U601" s="612">
        <v>0.2</v>
      </c>
    </row>
    <row r="602" spans="1:21" ht="14.4" customHeight="1" x14ac:dyDescent="0.3">
      <c r="A602" s="565">
        <v>30</v>
      </c>
      <c r="B602" s="566" t="s">
        <v>438</v>
      </c>
      <c r="C602" s="566">
        <v>89301301</v>
      </c>
      <c r="D602" s="628" t="s">
        <v>3533</v>
      </c>
      <c r="E602" s="629" t="s">
        <v>2276</v>
      </c>
      <c r="F602" s="566" t="s">
        <v>2263</v>
      </c>
      <c r="G602" s="566" t="s">
        <v>2517</v>
      </c>
      <c r="H602" s="566" t="s">
        <v>1360</v>
      </c>
      <c r="I602" s="566" t="s">
        <v>1897</v>
      </c>
      <c r="J602" s="566" t="s">
        <v>1443</v>
      </c>
      <c r="K602" s="566" t="s">
        <v>1444</v>
      </c>
      <c r="L602" s="567">
        <v>41.89</v>
      </c>
      <c r="M602" s="567">
        <v>41.89</v>
      </c>
      <c r="N602" s="566">
        <v>1</v>
      </c>
      <c r="O602" s="630">
        <v>0.5</v>
      </c>
      <c r="P602" s="567"/>
      <c r="Q602" s="582">
        <v>0</v>
      </c>
      <c r="R602" s="566"/>
      <c r="S602" s="582">
        <v>0</v>
      </c>
      <c r="T602" s="630"/>
      <c r="U602" s="612">
        <v>0</v>
      </c>
    </row>
    <row r="603" spans="1:21" ht="14.4" customHeight="1" x14ac:dyDescent="0.3">
      <c r="A603" s="565">
        <v>30</v>
      </c>
      <c r="B603" s="566" t="s">
        <v>438</v>
      </c>
      <c r="C603" s="566">
        <v>89301301</v>
      </c>
      <c r="D603" s="628" t="s">
        <v>3533</v>
      </c>
      <c r="E603" s="629" t="s">
        <v>2276</v>
      </c>
      <c r="F603" s="566" t="s">
        <v>2263</v>
      </c>
      <c r="G603" s="566" t="s">
        <v>2690</v>
      </c>
      <c r="H603" s="566" t="s">
        <v>437</v>
      </c>
      <c r="I603" s="566" t="s">
        <v>2691</v>
      </c>
      <c r="J603" s="566" t="s">
        <v>820</v>
      </c>
      <c r="K603" s="566" t="s">
        <v>821</v>
      </c>
      <c r="L603" s="567">
        <v>69.180000000000007</v>
      </c>
      <c r="M603" s="567">
        <v>69.180000000000007</v>
      </c>
      <c r="N603" s="566">
        <v>1</v>
      </c>
      <c r="O603" s="630">
        <v>0.5</v>
      </c>
      <c r="P603" s="567"/>
      <c r="Q603" s="582">
        <v>0</v>
      </c>
      <c r="R603" s="566"/>
      <c r="S603" s="582">
        <v>0</v>
      </c>
      <c r="T603" s="630"/>
      <c r="U603" s="612">
        <v>0</v>
      </c>
    </row>
    <row r="604" spans="1:21" ht="14.4" customHeight="1" x14ac:dyDescent="0.3">
      <c r="A604" s="565">
        <v>30</v>
      </c>
      <c r="B604" s="566" t="s">
        <v>438</v>
      </c>
      <c r="C604" s="566">
        <v>89301301</v>
      </c>
      <c r="D604" s="628" t="s">
        <v>3533</v>
      </c>
      <c r="E604" s="629" t="s">
        <v>2276</v>
      </c>
      <c r="F604" s="566" t="s">
        <v>2263</v>
      </c>
      <c r="G604" s="566" t="s">
        <v>2291</v>
      </c>
      <c r="H604" s="566" t="s">
        <v>437</v>
      </c>
      <c r="I604" s="566" t="s">
        <v>1900</v>
      </c>
      <c r="J604" s="566" t="s">
        <v>1901</v>
      </c>
      <c r="K604" s="566" t="s">
        <v>1902</v>
      </c>
      <c r="L604" s="567">
        <v>31.43</v>
      </c>
      <c r="M604" s="567">
        <v>31.43</v>
      </c>
      <c r="N604" s="566">
        <v>1</v>
      </c>
      <c r="O604" s="630">
        <v>0.5</v>
      </c>
      <c r="P604" s="567"/>
      <c r="Q604" s="582">
        <v>0</v>
      </c>
      <c r="R604" s="566"/>
      <c r="S604" s="582">
        <v>0</v>
      </c>
      <c r="T604" s="630"/>
      <c r="U604" s="612">
        <v>0</v>
      </c>
    </row>
    <row r="605" spans="1:21" ht="14.4" customHeight="1" x14ac:dyDescent="0.3">
      <c r="A605" s="565">
        <v>30</v>
      </c>
      <c r="B605" s="566" t="s">
        <v>438</v>
      </c>
      <c r="C605" s="566">
        <v>89301301</v>
      </c>
      <c r="D605" s="628" t="s">
        <v>3533</v>
      </c>
      <c r="E605" s="629" t="s">
        <v>2276</v>
      </c>
      <c r="F605" s="566" t="s">
        <v>2263</v>
      </c>
      <c r="G605" s="566" t="s">
        <v>2291</v>
      </c>
      <c r="H605" s="566" t="s">
        <v>1360</v>
      </c>
      <c r="I605" s="566" t="s">
        <v>1905</v>
      </c>
      <c r="J605" s="566" t="s">
        <v>1439</v>
      </c>
      <c r="K605" s="566" t="s">
        <v>555</v>
      </c>
      <c r="L605" s="567">
        <v>44.89</v>
      </c>
      <c r="M605" s="567">
        <v>134.67000000000002</v>
      </c>
      <c r="N605" s="566">
        <v>3</v>
      </c>
      <c r="O605" s="630">
        <v>1.5</v>
      </c>
      <c r="P605" s="567"/>
      <c r="Q605" s="582">
        <v>0</v>
      </c>
      <c r="R605" s="566"/>
      <c r="S605" s="582">
        <v>0</v>
      </c>
      <c r="T605" s="630"/>
      <c r="U605" s="612">
        <v>0</v>
      </c>
    </row>
    <row r="606" spans="1:21" ht="14.4" customHeight="1" x14ac:dyDescent="0.3">
      <c r="A606" s="565">
        <v>30</v>
      </c>
      <c r="B606" s="566" t="s">
        <v>438</v>
      </c>
      <c r="C606" s="566">
        <v>89301301</v>
      </c>
      <c r="D606" s="628" t="s">
        <v>3533</v>
      </c>
      <c r="E606" s="629" t="s">
        <v>2276</v>
      </c>
      <c r="F606" s="566" t="s">
        <v>2263</v>
      </c>
      <c r="G606" s="566" t="s">
        <v>2299</v>
      </c>
      <c r="H606" s="566" t="s">
        <v>437</v>
      </c>
      <c r="I606" s="566" t="s">
        <v>2300</v>
      </c>
      <c r="J606" s="566" t="s">
        <v>611</v>
      </c>
      <c r="K606" s="566" t="s">
        <v>612</v>
      </c>
      <c r="L606" s="567">
        <v>63.92</v>
      </c>
      <c r="M606" s="567">
        <v>63.92</v>
      </c>
      <c r="N606" s="566">
        <v>1</v>
      </c>
      <c r="O606" s="630">
        <v>0.5</v>
      </c>
      <c r="P606" s="567"/>
      <c r="Q606" s="582">
        <v>0</v>
      </c>
      <c r="R606" s="566"/>
      <c r="S606" s="582">
        <v>0</v>
      </c>
      <c r="T606" s="630"/>
      <c r="U606" s="612">
        <v>0</v>
      </c>
    </row>
    <row r="607" spans="1:21" ht="14.4" customHeight="1" x14ac:dyDescent="0.3">
      <c r="A607" s="565">
        <v>30</v>
      </c>
      <c r="B607" s="566" t="s">
        <v>438</v>
      </c>
      <c r="C607" s="566">
        <v>89301301</v>
      </c>
      <c r="D607" s="628" t="s">
        <v>3533</v>
      </c>
      <c r="E607" s="629" t="s">
        <v>2276</v>
      </c>
      <c r="F607" s="566" t="s">
        <v>2263</v>
      </c>
      <c r="G607" s="566" t="s">
        <v>2522</v>
      </c>
      <c r="H607" s="566" t="s">
        <v>1360</v>
      </c>
      <c r="I607" s="566" t="s">
        <v>2095</v>
      </c>
      <c r="J607" s="566" t="s">
        <v>1625</v>
      </c>
      <c r="K607" s="566" t="s">
        <v>2059</v>
      </c>
      <c r="L607" s="567">
        <v>69.86</v>
      </c>
      <c r="M607" s="567">
        <v>69.86</v>
      </c>
      <c r="N607" s="566">
        <v>1</v>
      </c>
      <c r="O607" s="630">
        <v>0.5</v>
      </c>
      <c r="P607" s="567"/>
      <c r="Q607" s="582">
        <v>0</v>
      </c>
      <c r="R607" s="566"/>
      <c r="S607" s="582">
        <v>0</v>
      </c>
      <c r="T607" s="630"/>
      <c r="U607" s="612">
        <v>0</v>
      </c>
    </row>
    <row r="608" spans="1:21" ht="14.4" customHeight="1" x14ac:dyDescent="0.3">
      <c r="A608" s="565">
        <v>30</v>
      </c>
      <c r="B608" s="566" t="s">
        <v>438</v>
      </c>
      <c r="C608" s="566">
        <v>89301301</v>
      </c>
      <c r="D608" s="628" t="s">
        <v>3533</v>
      </c>
      <c r="E608" s="629" t="s">
        <v>2276</v>
      </c>
      <c r="F608" s="566" t="s">
        <v>2263</v>
      </c>
      <c r="G608" s="566" t="s">
        <v>2301</v>
      </c>
      <c r="H608" s="566" t="s">
        <v>1360</v>
      </c>
      <c r="I608" s="566" t="s">
        <v>2200</v>
      </c>
      <c r="J608" s="566" t="s">
        <v>1392</v>
      </c>
      <c r="K608" s="566" t="s">
        <v>1930</v>
      </c>
      <c r="L608" s="567">
        <v>162.13</v>
      </c>
      <c r="M608" s="567">
        <v>486.39</v>
      </c>
      <c r="N608" s="566">
        <v>3</v>
      </c>
      <c r="O608" s="630">
        <v>1.5</v>
      </c>
      <c r="P608" s="567">
        <v>162.13</v>
      </c>
      <c r="Q608" s="582">
        <v>0.33333333333333331</v>
      </c>
      <c r="R608" s="566">
        <v>1</v>
      </c>
      <c r="S608" s="582">
        <v>0.33333333333333331</v>
      </c>
      <c r="T608" s="630">
        <v>0.5</v>
      </c>
      <c r="U608" s="612">
        <v>0.33333333333333331</v>
      </c>
    </row>
    <row r="609" spans="1:21" ht="14.4" customHeight="1" x14ac:dyDescent="0.3">
      <c r="A609" s="565">
        <v>30</v>
      </c>
      <c r="B609" s="566" t="s">
        <v>438</v>
      </c>
      <c r="C609" s="566">
        <v>89301301</v>
      </c>
      <c r="D609" s="628" t="s">
        <v>3533</v>
      </c>
      <c r="E609" s="629" t="s">
        <v>2276</v>
      </c>
      <c r="F609" s="566" t="s">
        <v>2263</v>
      </c>
      <c r="G609" s="566" t="s">
        <v>2301</v>
      </c>
      <c r="H609" s="566" t="s">
        <v>1360</v>
      </c>
      <c r="I609" s="566" t="s">
        <v>2201</v>
      </c>
      <c r="J609" s="566" t="s">
        <v>1394</v>
      </c>
      <c r="K609" s="566" t="s">
        <v>2202</v>
      </c>
      <c r="L609" s="567">
        <v>216.16</v>
      </c>
      <c r="M609" s="567">
        <v>432.32</v>
      </c>
      <c r="N609" s="566">
        <v>2</v>
      </c>
      <c r="O609" s="630">
        <v>1</v>
      </c>
      <c r="P609" s="567"/>
      <c r="Q609" s="582">
        <v>0</v>
      </c>
      <c r="R609" s="566"/>
      <c r="S609" s="582">
        <v>0</v>
      </c>
      <c r="T609" s="630"/>
      <c r="U609" s="612">
        <v>0</v>
      </c>
    </row>
    <row r="610" spans="1:21" ht="14.4" customHeight="1" x14ac:dyDescent="0.3">
      <c r="A610" s="565">
        <v>30</v>
      </c>
      <c r="B610" s="566" t="s">
        <v>438</v>
      </c>
      <c r="C610" s="566">
        <v>89301301</v>
      </c>
      <c r="D610" s="628" t="s">
        <v>3533</v>
      </c>
      <c r="E610" s="629" t="s">
        <v>2276</v>
      </c>
      <c r="F610" s="566" t="s">
        <v>2263</v>
      </c>
      <c r="G610" s="566" t="s">
        <v>2302</v>
      </c>
      <c r="H610" s="566" t="s">
        <v>1360</v>
      </c>
      <c r="I610" s="566" t="s">
        <v>2523</v>
      </c>
      <c r="J610" s="566" t="s">
        <v>2304</v>
      </c>
      <c r="K610" s="566" t="s">
        <v>2524</v>
      </c>
      <c r="L610" s="567">
        <v>2118.4299999999998</v>
      </c>
      <c r="M610" s="567">
        <v>6355.2899999999991</v>
      </c>
      <c r="N610" s="566">
        <v>3</v>
      </c>
      <c r="O610" s="630">
        <v>1.5</v>
      </c>
      <c r="P610" s="567">
        <v>2118.4299999999998</v>
      </c>
      <c r="Q610" s="582">
        <v>0.33333333333333337</v>
      </c>
      <c r="R610" s="566">
        <v>1</v>
      </c>
      <c r="S610" s="582">
        <v>0.33333333333333331</v>
      </c>
      <c r="T610" s="630">
        <v>0.5</v>
      </c>
      <c r="U610" s="612">
        <v>0.33333333333333331</v>
      </c>
    </row>
    <row r="611" spans="1:21" ht="14.4" customHeight="1" x14ac:dyDescent="0.3">
      <c r="A611" s="565">
        <v>30</v>
      </c>
      <c r="B611" s="566" t="s">
        <v>438</v>
      </c>
      <c r="C611" s="566">
        <v>89301301</v>
      </c>
      <c r="D611" s="628" t="s">
        <v>3533</v>
      </c>
      <c r="E611" s="629" t="s">
        <v>2276</v>
      </c>
      <c r="F611" s="566" t="s">
        <v>2263</v>
      </c>
      <c r="G611" s="566" t="s">
        <v>2308</v>
      </c>
      <c r="H611" s="566" t="s">
        <v>437</v>
      </c>
      <c r="I611" s="566" t="s">
        <v>2309</v>
      </c>
      <c r="J611" s="566" t="s">
        <v>2694</v>
      </c>
      <c r="K611" s="566" t="s">
        <v>2311</v>
      </c>
      <c r="L611" s="567">
        <v>36.89</v>
      </c>
      <c r="M611" s="567">
        <v>36.89</v>
      </c>
      <c r="N611" s="566">
        <v>1</v>
      </c>
      <c r="O611" s="630">
        <v>0.5</v>
      </c>
      <c r="P611" s="567"/>
      <c r="Q611" s="582">
        <v>0</v>
      </c>
      <c r="R611" s="566"/>
      <c r="S611" s="582">
        <v>0</v>
      </c>
      <c r="T611" s="630"/>
      <c r="U611" s="612">
        <v>0</v>
      </c>
    </row>
    <row r="612" spans="1:21" ht="14.4" customHeight="1" x14ac:dyDescent="0.3">
      <c r="A612" s="565">
        <v>30</v>
      </c>
      <c r="B612" s="566" t="s">
        <v>438</v>
      </c>
      <c r="C612" s="566">
        <v>89301301</v>
      </c>
      <c r="D612" s="628" t="s">
        <v>3533</v>
      </c>
      <c r="E612" s="629" t="s">
        <v>2276</v>
      </c>
      <c r="F612" s="566" t="s">
        <v>2263</v>
      </c>
      <c r="G612" s="566" t="s">
        <v>2308</v>
      </c>
      <c r="H612" s="566" t="s">
        <v>437</v>
      </c>
      <c r="I612" s="566" t="s">
        <v>2309</v>
      </c>
      <c r="J612" s="566" t="s">
        <v>2310</v>
      </c>
      <c r="K612" s="566" t="s">
        <v>2311</v>
      </c>
      <c r="L612" s="567">
        <v>36.89</v>
      </c>
      <c r="M612" s="567">
        <v>110.67</v>
      </c>
      <c r="N612" s="566">
        <v>3</v>
      </c>
      <c r="O612" s="630">
        <v>1.5</v>
      </c>
      <c r="P612" s="567">
        <v>36.89</v>
      </c>
      <c r="Q612" s="582">
        <v>0.33333333333333331</v>
      </c>
      <c r="R612" s="566">
        <v>1</v>
      </c>
      <c r="S612" s="582">
        <v>0.33333333333333331</v>
      </c>
      <c r="T612" s="630">
        <v>0.5</v>
      </c>
      <c r="U612" s="612">
        <v>0.33333333333333331</v>
      </c>
    </row>
    <row r="613" spans="1:21" ht="14.4" customHeight="1" x14ac:dyDescent="0.3">
      <c r="A613" s="565">
        <v>30</v>
      </c>
      <c r="B613" s="566" t="s">
        <v>438</v>
      </c>
      <c r="C613" s="566">
        <v>89301301</v>
      </c>
      <c r="D613" s="628" t="s">
        <v>3533</v>
      </c>
      <c r="E613" s="629" t="s">
        <v>2276</v>
      </c>
      <c r="F613" s="566" t="s">
        <v>2263</v>
      </c>
      <c r="G613" s="566" t="s">
        <v>2525</v>
      </c>
      <c r="H613" s="566" t="s">
        <v>437</v>
      </c>
      <c r="I613" s="566" t="s">
        <v>2961</v>
      </c>
      <c r="J613" s="566" t="s">
        <v>1259</v>
      </c>
      <c r="K613" s="566" t="s">
        <v>1260</v>
      </c>
      <c r="L613" s="567">
        <v>84.78</v>
      </c>
      <c r="M613" s="567">
        <v>84.78</v>
      </c>
      <c r="N613" s="566">
        <v>1</v>
      </c>
      <c r="O613" s="630">
        <v>0.5</v>
      </c>
      <c r="P613" s="567"/>
      <c r="Q613" s="582">
        <v>0</v>
      </c>
      <c r="R613" s="566"/>
      <c r="S613" s="582">
        <v>0</v>
      </c>
      <c r="T613" s="630"/>
      <c r="U613" s="612">
        <v>0</v>
      </c>
    </row>
    <row r="614" spans="1:21" ht="14.4" customHeight="1" x14ac:dyDescent="0.3">
      <c r="A614" s="565">
        <v>30</v>
      </c>
      <c r="B614" s="566" t="s">
        <v>438</v>
      </c>
      <c r="C614" s="566">
        <v>89301301</v>
      </c>
      <c r="D614" s="628" t="s">
        <v>3533</v>
      </c>
      <c r="E614" s="629" t="s">
        <v>2276</v>
      </c>
      <c r="F614" s="566" t="s">
        <v>2263</v>
      </c>
      <c r="G614" s="566" t="s">
        <v>2525</v>
      </c>
      <c r="H614" s="566" t="s">
        <v>437</v>
      </c>
      <c r="I614" s="566" t="s">
        <v>2962</v>
      </c>
      <c r="J614" s="566" t="s">
        <v>1142</v>
      </c>
      <c r="K614" s="566" t="s">
        <v>1143</v>
      </c>
      <c r="L614" s="567">
        <v>0</v>
      </c>
      <c r="M614" s="567">
        <v>0</v>
      </c>
      <c r="N614" s="566">
        <v>1</v>
      </c>
      <c r="O614" s="630">
        <v>0.5</v>
      </c>
      <c r="P614" s="567"/>
      <c r="Q614" s="582"/>
      <c r="R614" s="566"/>
      <c r="S614" s="582">
        <v>0</v>
      </c>
      <c r="T614" s="630"/>
      <c r="U614" s="612">
        <v>0</v>
      </c>
    </row>
    <row r="615" spans="1:21" ht="14.4" customHeight="1" x14ac:dyDescent="0.3">
      <c r="A615" s="565">
        <v>30</v>
      </c>
      <c r="B615" s="566" t="s">
        <v>438</v>
      </c>
      <c r="C615" s="566">
        <v>89301301</v>
      </c>
      <c r="D615" s="628" t="s">
        <v>3533</v>
      </c>
      <c r="E615" s="629" t="s">
        <v>2276</v>
      </c>
      <c r="F615" s="566" t="s">
        <v>2263</v>
      </c>
      <c r="G615" s="566" t="s">
        <v>2529</v>
      </c>
      <c r="H615" s="566" t="s">
        <v>437</v>
      </c>
      <c r="I615" s="566" t="s">
        <v>2530</v>
      </c>
      <c r="J615" s="566" t="s">
        <v>764</v>
      </c>
      <c r="K615" s="566" t="s">
        <v>1829</v>
      </c>
      <c r="L615" s="567">
        <v>115.3</v>
      </c>
      <c r="M615" s="567">
        <v>461.2</v>
      </c>
      <c r="N615" s="566">
        <v>4</v>
      </c>
      <c r="O615" s="630">
        <v>2</v>
      </c>
      <c r="P615" s="567">
        <v>115.3</v>
      </c>
      <c r="Q615" s="582">
        <v>0.25</v>
      </c>
      <c r="R615" s="566">
        <v>1</v>
      </c>
      <c r="S615" s="582">
        <v>0.25</v>
      </c>
      <c r="T615" s="630">
        <v>0.5</v>
      </c>
      <c r="U615" s="612">
        <v>0.25</v>
      </c>
    </row>
    <row r="616" spans="1:21" ht="14.4" customHeight="1" x14ac:dyDescent="0.3">
      <c r="A616" s="565">
        <v>30</v>
      </c>
      <c r="B616" s="566" t="s">
        <v>438</v>
      </c>
      <c r="C616" s="566">
        <v>89301301</v>
      </c>
      <c r="D616" s="628" t="s">
        <v>3533</v>
      </c>
      <c r="E616" s="629" t="s">
        <v>2276</v>
      </c>
      <c r="F616" s="566" t="s">
        <v>2263</v>
      </c>
      <c r="G616" s="566" t="s">
        <v>2963</v>
      </c>
      <c r="H616" s="566" t="s">
        <v>437</v>
      </c>
      <c r="I616" s="566" t="s">
        <v>2964</v>
      </c>
      <c r="J616" s="566" t="s">
        <v>2965</v>
      </c>
      <c r="K616" s="566" t="s">
        <v>2441</v>
      </c>
      <c r="L616" s="567">
        <v>92.6</v>
      </c>
      <c r="M616" s="567">
        <v>92.6</v>
      </c>
      <c r="N616" s="566">
        <v>1</v>
      </c>
      <c r="O616" s="630">
        <v>0.5</v>
      </c>
      <c r="P616" s="567"/>
      <c r="Q616" s="582">
        <v>0</v>
      </c>
      <c r="R616" s="566"/>
      <c r="S616" s="582">
        <v>0</v>
      </c>
      <c r="T616" s="630"/>
      <c r="U616" s="612">
        <v>0</v>
      </c>
    </row>
    <row r="617" spans="1:21" ht="14.4" customHeight="1" x14ac:dyDescent="0.3">
      <c r="A617" s="565">
        <v>30</v>
      </c>
      <c r="B617" s="566" t="s">
        <v>438</v>
      </c>
      <c r="C617" s="566">
        <v>89301301</v>
      </c>
      <c r="D617" s="628" t="s">
        <v>3533</v>
      </c>
      <c r="E617" s="629" t="s">
        <v>2276</v>
      </c>
      <c r="F617" s="566" t="s">
        <v>2263</v>
      </c>
      <c r="G617" s="566" t="s">
        <v>2313</v>
      </c>
      <c r="H617" s="566" t="s">
        <v>437</v>
      </c>
      <c r="I617" s="566" t="s">
        <v>2314</v>
      </c>
      <c r="J617" s="566" t="s">
        <v>2315</v>
      </c>
      <c r="K617" s="566" t="s">
        <v>1281</v>
      </c>
      <c r="L617" s="567">
        <v>0</v>
      </c>
      <c r="M617" s="567">
        <v>0</v>
      </c>
      <c r="N617" s="566">
        <v>1</v>
      </c>
      <c r="O617" s="630">
        <v>0.5</v>
      </c>
      <c r="P617" s="567">
        <v>0</v>
      </c>
      <c r="Q617" s="582"/>
      <c r="R617" s="566">
        <v>1</v>
      </c>
      <c r="S617" s="582">
        <v>1</v>
      </c>
      <c r="T617" s="630">
        <v>0.5</v>
      </c>
      <c r="U617" s="612">
        <v>1</v>
      </c>
    </row>
    <row r="618" spans="1:21" ht="14.4" customHeight="1" x14ac:dyDescent="0.3">
      <c r="A618" s="565">
        <v>30</v>
      </c>
      <c r="B618" s="566" t="s">
        <v>438</v>
      </c>
      <c r="C618" s="566">
        <v>89301301</v>
      </c>
      <c r="D618" s="628" t="s">
        <v>3533</v>
      </c>
      <c r="E618" s="629" t="s">
        <v>2276</v>
      </c>
      <c r="F618" s="566" t="s">
        <v>2263</v>
      </c>
      <c r="G618" s="566" t="s">
        <v>2966</v>
      </c>
      <c r="H618" s="566" t="s">
        <v>1360</v>
      </c>
      <c r="I618" s="566" t="s">
        <v>1926</v>
      </c>
      <c r="J618" s="566" t="s">
        <v>1546</v>
      </c>
      <c r="K618" s="566" t="s">
        <v>1539</v>
      </c>
      <c r="L618" s="567">
        <v>107.34</v>
      </c>
      <c r="M618" s="567">
        <v>107.34</v>
      </c>
      <c r="N618" s="566">
        <v>1</v>
      </c>
      <c r="O618" s="630">
        <v>0.5</v>
      </c>
      <c r="P618" s="567"/>
      <c r="Q618" s="582">
        <v>0</v>
      </c>
      <c r="R618" s="566"/>
      <c r="S618" s="582">
        <v>0</v>
      </c>
      <c r="T618" s="630"/>
      <c r="U618" s="612">
        <v>0</v>
      </c>
    </row>
    <row r="619" spans="1:21" ht="14.4" customHeight="1" x14ac:dyDescent="0.3">
      <c r="A619" s="565">
        <v>30</v>
      </c>
      <c r="B619" s="566" t="s">
        <v>438</v>
      </c>
      <c r="C619" s="566">
        <v>89301301</v>
      </c>
      <c r="D619" s="628" t="s">
        <v>3533</v>
      </c>
      <c r="E619" s="629" t="s">
        <v>2276</v>
      </c>
      <c r="F619" s="566" t="s">
        <v>2263</v>
      </c>
      <c r="G619" s="566" t="s">
        <v>2316</v>
      </c>
      <c r="H619" s="566" t="s">
        <v>437</v>
      </c>
      <c r="I619" s="566" t="s">
        <v>2317</v>
      </c>
      <c r="J619" s="566" t="s">
        <v>923</v>
      </c>
      <c r="K619" s="566" t="s">
        <v>2318</v>
      </c>
      <c r="L619" s="567">
        <v>128.9</v>
      </c>
      <c r="M619" s="567">
        <v>257.8</v>
      </c>
      <c r="N619" s="566">
        <v>2</v>
      </c>
      <c r="O619" s="630">
        <v>1</v>
      </c>
      <c r="P619" s="567">
        <v>128.9</v>
      </c>
      <c r="Q619" s="582">
        <v>0.5</v>
      </c>
      <c r="R619" s="566">
        <v>1</v>
      </c>
      <c r="S619" s="582">
        <v>0.5</v>
      </c>
      <c r="T619" s="630">
        <v>0.5</v>
      </c>
      <c r="U619" s="612">
        <v>0.5</v>
      </c>
    </row>
    <row r="620" spans="1:21" ht="14.4" customHeight="1" x14ac:dyDescent="0.3">
      <c r="A620" s="565">
        <v>30</v>
      </c>
      <c r="B620" s="566" t="s">
        <v>438</v>
      </c>
      <c r="C620" s="566">
        <v>89301301</v>
      </c>
      <c r="D620" s="628" t="s">
        <v>3533</v>
      </c>
      <c r="E620" s="629" t="s">
        <v>2276</v>
      </c>
      <c r="F620" s="566" t="s">
        <v>2263</v>
      </c>
      <c r="G620" s="566" t="s">
        <v>2319</v>
      </c>
      <c r="H620" s="566" t="s">
        <v>1360</v>
      </c>
      <c r="I620" s="566" t="s">
        <v>2214</v>
      </c>
      <c r="J620" s="566" t="s">
        <v>1518</v>
      </c>
      <c r="K620" s="566" t="s">
        <v>512</v>
      </c>
      <c r="L620" s="567">
        <v>232.44</v>
      </c>
      <c r="M620" s="567">
        <v>1162.2</v>
      </c>
      <c r="N620" s="566">
        <v>5</v>
      </c>
      <c r="O620" s="630">
        <v>3.5</v>
      </c>
      <c r="P620" s="567">
        <v>232.44</v>
      </c>
      <c r="Q620" s="582">
        <v>0.19999999999999998</v>
      </c>
      <c r="R620" s="566">
        <v>1</v>
      </c>
      <c r="S620" s="582">
        <v>0.2</v>
      </c>
      <c r="T620" s="630">
        <v>0.5</v>
      </c>
      <c r="U620" s="612">
        <v>0.14285714285714285</v>
      </c>
    </row>
    <row r="621" spans="1:21" ht="14.4" customHeight="1" x14ac:dyDescent="0.3">
      <c r="A621" s="565">
        <v>30</v>
      </c>
      <c r="B621" s="566" t="s">
        <v>438</v>
      </c>
      <c r="C621" s="566">
        <v>89301301</v>
      </c>
      <c r="D621" s="628" t="s">
        <v>3533</v>
      </c>
      <c r="E621" s="629" t="s">
        <v>2276</v>
      </c>
      <c r="F621" s="566" t="s">
        <v>2263</v>
      </c>
      <c r="G621" s="566" t="s">
        <v>2846</v>
      </c>
      <c r="H621" s="566" t="s">
        <v>437</v>
      </c>
      <c r="I621" s="566" t="s">
        <v>2847</v>
      </c>
      <c r="J621" s="566" t="s">
        <v>696</v>
      </c>
      <c r="K621" s="566" t="s">
        <v>2848</v>
      </c>
      <c r="L621" s="567">
        <v>55.38</v>
      </c>
      <c r="M621" s="567">
        <v>110.76</v>
      </c>
      <c r="N621" s="566">
        <v>2</v>
      </c>
      <c r="O621" s="630">
        <v>1</v>
      </c>
      <c r="P621" s="567"/>
      <c r="Q621" s="582">
        <v>0</v>
      </c>
      <c r="R621" s="566"/>
      <c r="S621" s="582">
        <v>0</v>
      </c>
      <c r="T621" s="630"/>
      <c r="U621" s="612">
        <v>0</v>
      </c>
    </row>
    <row r="622" spans="1:21" ht="14.4" customHeight="1" x14ac:dyDescent="0.3">
      <c r="A622" s="565">
        <v>30</v>
      </c>
      <c r="B622" s="566" t="s">
        <v>438</v>
      </c>
      <c r="C622" s="566">
        <v>89301301</v>
      </c>
      <c r="D622" s="628" t="s">
        <v>3533</v>
      </c>
      <c r="E622" s="629" t="s">
        <v>2276</v>
      </c>
      <c r="F622" s="566" t="s">
        <v>2263</v>
      </c>
      <c r="G622" s="566" t="s">
        <v>2541</v>
      </c>
      <c r="H622" s="566" t="s">
        <v>1360</v>
      </c>
      <c r="I622" s="566" t="s">
        <v>1999</v>
      </c>
      <c r="J622" s="566" t="s">
        <v>1454</v>
      </c>
      <c r="K622" s="566" t="s">
        <v>2000</v>
      </c>
      <c r="L622" s="567">
        <v>157.19</v>
      </c>
      <c r="M622" s="567">
        <v>314.38</v>
      </c>
      <c r="N622" s="566">
        <v>2</v>
      </c>
      <c r="O622" s="630">
        <v>1</v>
      </c>
      <c r="P622" s="567"/>
      <c r="Q622" s="582">
        <v>0</v>
      </c>
      <c r="R622" s="566"/>
      <c r="S622" s="582">
        <v>0</v>
      </c>
      <c r="T622" s="630"/>
      <c r="U622" s="612">
        <v>0</v>
      </c>
    </row>
    <row r="623" spans="1:21" ht="14.4" customHeight="1" x14ac:dyDescent="0.3">
      <c r="A623" s="565">
        <v>30</v>
      </c>
      <c r="B623" s="566" t="s">
        <v>438</v>
      </c>
      <c r="C623" s="566">
        <v>89301301</v>
      </c>
      <c r="D623" s="628" t="s">
        <v>3533</v>
      </c>
      <c r="E623" s="629" t="s">
        <v>2276</v>
      </c>
      <c r="F623" s="566" t="s">
        <v>2263</v>
      </c>
      <c r="G623" s="566" t="s">
        <v>2967</v>
      </c>
      <c r="H623" s="566" t="s">
        <v>437</v>
      </c>
      <c r="I623" s="566" t="s">
        <v>2968</v>
      </c>
      <c r="J623" s="566" t="s">
        <v>2969</v>
      </c>
      <c r="K623" s="566" t="s">
        <v>2970</v>
      </c>
      <c r="L623" s="567">
        <v>871.16</v>
      </c>
      <c r="M623" s="567">
        <v>871.16</v>
      </c>
      <c r="N623" s="566">
        <v>1</v>
      </c>
      <c r="O623" s="630">
        <v>1</v>
      </c>
      <c r="P623" s="567">
        <v>871.16</v>
      </c>
      <c r="Q623" s="582">
        <v>1</v>
      </c>
      <c r="R623" s="566">
        <v>1</v>
      </c>
      <c r="S623" s="582">
        <v>1</v>
      </c>
      <c r="T623" s="630">
        <v>1</v>
      </c>
      <c r="U623" s="612">
        <v>1</v>
      </c>
    </row>
    <row r="624" spans="1:21" ht="14.4" customHeight="1" x14ac:dyDescent="0.3">
      <c r="A624" s="565">
        <v>30</v>
      </c>
      <c r="B624" s="566" t="s">
        <v>438</v>
      </c>
      <c r="C624" s="566">
        <v>89301301</v>
      </c>
      <c r="D624" s="628" t="s">
        <v>3533</v>
      </c>
      <c r="E624" s="629" t="s">
        <v>2276</v>
      </c>
      <c r="F624" s="566" t="s">
        <v>2263</v>
      </c>
      <c r="G624" s="566" t="s">
        <v>2971</v>
      </c>
      <c r="H624" s="566" t="s">
        <v>437</v>
      </c>
      <c r="I624" s="566" t="s">
        <v>2972</v>
      </c>
      <c r="J624" s="566" t="s">
        <v>1030</v>
      </c>
      <c r="K624" s="566" t="s">
        <v>541</v>
      </c>
      <c r="L624" s="567">
        <v>125.83</v>
      </c>
      <c r="M624" s="567">
        <v>125.83</v>
      </c>
      <c r="N624" s="566">
        <v>1</v>
      </c>
      <c r="O624" s="630">
        <v>0.5</v>
      </c>
      <c r="P624" s="567"/>
      <c r="Q624" s="582">
        <v>0</v>
      </c>
      <c r="R624" s="566"/>
      <c r="S624" s="582">
        <v>0</v>
      </c>
      <c r="T624" s="630"/>
      <c r="U624" s="612">
        <v>0</v>
      </c>
    </row>
    <row r="625" spans="1:21" ht="14.4" customHeight="1" x14ac:dyDescent="0.3">
      <c r="A625" s="565">
        <v>30</v>
      </c>
      <c r="B625" s="566" t="s">
        <v>438</v>
      </c>
      <c r="C625" s="566">
        <v>89301301</v>
      </c>
      <c r="D625" s="628" t="s">
        <v>3533</v>
      </c>
      <c r="E625" s="629" t="s">
        <v>2276</v>
      </c>
      <c r="F625" s="566" t="s">
        <v>2263</v>
      </c>
      <c r="G625" s="566" t="s">
        <v>2322</v>
      </c>
      <c r="H625" s="566" t="s">
        <v>437</v>
      </c>
      <c r="I625" s="566" t="s">
        <v>2326</v>
      </c>
      <c r="J625" s="566" t="s">
        <v>987</v>
      </c>
      <c r="K625" s="566" t="s">
        <v>2327</v>
      </c>
      <c r="L625" s="567">
        <v>23.3</v>
      </c>
      <c r="M625" s="567">
        <v>116.5</v>
      </c>
      <c r="N625" s="566">
        <v>5</v>
      </c>
      <c r="O625" s="630">
        <v>2.5</v>
      </c>
      <c r="P625" s="567"/>
      <c r="Q625" s="582">
        <v>0</v>
      </c>
      <c r="R625" s="566"/>
      <c r="S625" s="582">
        <v>0</v>
      </c>
      <c r="T625" s="630"/>
      <c r="U625" s="612">
        <v>0</v>
      </c>
    </row>
    <row r="626" spans="1:21" ht="14.4" customHeight="1" x14ac:dyDescent="0.3">
      <c r="A626" s="565">
        <v>30</v>
      </c>
      <c r="B626" s="566" t="s">
        <v>438</v>
      </c>
      <c r="C626" s="566">
        <v>89301301</v>
      </c>
      <c r="D626" s="628" t="s">
        <v>3533</v>
      </c>
      <c r="E626" s="629" t="s">
        <v>2276</v>
      </c>
      <c r="F626" s="566" t="s">
        <v>2263</v>
      </c>
      <c r="G626" s="566" t="s">
        <v>2322</v>
      </c>
      <c r="H626" s="566" t="s">
        <v>437</v>
      </c>
      <c r="I626" s="566" t="s">
        <v>2328</v>
      </c>
      <c r="J626" s="566" t="s">
        <v>987</v>
      </c>
      <c r="K626" s="566" t="s">
        <v>2329</v>
      </c>
      <c r="L626" s="567">
        <v>58.23</v>
      </c>
      <c r="M626" s="567">
        <v>465.84000000000003</v>
      </c>
      <c r="N626" s="566">
        <v>8</v>
      </c>
      <c r="O626" s="630">
        <v>4.5</v>
      </c>
      <c r="P626" s="567">
        <v>58.23</v>
      </c>
      <c r="Q626" s="582">
        <v>0.12499999999999999</v>
      </c>
      <c r="R626" s="566">
        <v>1</v>
      </c>
      <c r="S626" s="582">
        <v>0.125</v>
      </c>
      <c r="T626" s="630">
        <v>0.5</v>
      </c>
      <c r="U626" s="612">
        <v>0.1111111111111111</v>
      </c>
    </row>
    <row r="627" spans="1:21" ht="14.4" customHeight="1" x14ac:dyDescent="0.3">
      <c r="A627" s="565">
        <v>30</v>
      </c>
      <c r="B627" s="566" t="s">
        <v>438</v>
      </c>
      <c r="C627" s="566">
        <v>89301301</v>
      </c>
      <c r="D627" s="628" t="s">
        <v>3533</v>
      </c>
      <c r="E627" s="629" t="s">
        <v>2276</v>
      </c>
      <c r="F627" s="566" t="s">
        <v>2263</v>
      </c>
      <c r="G627" s="566" t="s">
        <v>2322</v>
      </c>
      <c r="H627" s="566" t="s">
        <v>437</v>
      </c>
      <c r="I627" s="566" t="s">
        <v>2542</v>
      </c>
      <c r="J627" s="566" t="s">
        <v>989</v>
      </c>
      <c r="K627" s="566" t="s">
        <v>2543</v>
      </c>
      <c r="L627" s="567">
        <v>154.02000000000001</v>
      </c>
      <c r="M627" s="567">
        <v>154.02000000000001</v>
      </c>
      <c r="N627" s="566">
        <v>1</v>
      </c>
      <c r="O627" s="630">
        <v>0.5</v>
      </c>
      <c r="P627" s="567"/>
      <c r="Q627" s="582">
        <v>0</v>
      </c>
      <c r="R627" s="566"/>
      <c r="S627" s="582">
        <v>0</v>
      </c>
      <c r="T627" s="630"/>
      <c r="U627" s="612">
        <v>0</v>
      </c>
    </row>
    <row r="628" spans="1:21" ht="14.4" customHeight="1" x14ac:dyDescent="0.3">
      <c r="A628" s="565">
        <v>30</v>
      </c>
      <c r="B628" s="566" t="s">
        <v>438</v>
      </c>
      <c r="C628" s="566">
        <v>89301301</v>
      </c>
      <c r="D628" s="628" t="s">
        <v>3533</v>
      </c>
      <c r="E628" s="629" t="s">
        <v>2276</v>
      </c>
      <c r="F628" s="566" t="s">
        <v>2263</v>
      </c>
      <c r="G628" s="566" t="s">
        <v>2322</v>
      </c>
      <c r="H628" s="566" t="s">
        <v>437</v>
      </c>
      <c r="I628" s="566" t="s">
        <v>2547</v>
      </c>
      <c r="J628" s="566" t="s">
        <v>2333</v>
      </c>
      <c r="K628" s="566" t="s">
        <v>2327</v>
      </c>
      <c r="L628" s="567">
        <v>0</v>
      </c>
      <c r="M628" s="567">
        <v>0</v>
      </c>
      <c r="N628" s="566">
        <v>1</v>
      </c>
      <c r="O628" s="630">
        <v>0.5</v>
      </c>
      <c r="P628" s="567">
        <v>0</v>
      </c>
      <c r="Q628" s="582"/>
      <c r="R628" s="566">
        <v>1</v>
      </c>
      <c r="S628" s="582">
        <v>1</v>
      </c>
      <c r="T628" s="630">
        <v>0.5</v>
      </c>
      <c r="U628" s="612">
        <v>1</v>
      </c>
    </row>
    <row r="629" spans="1:21" ht="14.4" customHeight="1" x14ac:dyDescent="0.3">
      <c r="A629" s="565">
        <v>30</v>
      </c>
      <c r="B629" s="566" t="s">
        <v>438</v>
      </c>
      <c r="C629" s="566">
        <v>89301301</v>
      </c>
      <c r="D629" s="628" t="s">
        <v>3533</v>
      </c>
      <c r="E629" s="629" t="s">
        <v>2276</v>
      </c>
      <c r="F629" s="566" t="s">
        <v>2263</v>
      </c>
      <c r="G629" s="566" t="s">
        <v>2322</v>
      </c>
      <c r="H629" s="566" t="s">
        <v>437</v>
      </c>
      <c r="I629" s="566" t="s">
        <v>2332</v>
      </c>
      <c r="J629" s="566" t="s">
        <v>2333</v>
      </c>
      <c r="K629" s="566" t="s">
        <v>2329</v>
      </c>
      <c r="L629" s="567">
        <v>58.23</v>
      </c>
      <c r="M629" s="567">
        <v>174.69</v>
      </c>
      <c r="N629" s="566">
        <v>3</v>
      </c>
      <c r="O629" s="630">
        <v>1.5</v>
      </c>
      <c r="P629" s="567"/>
      <c r="Q629" s="582">
        <v>0</v>
      </c>
      <c r="R629" s="566"/>
      <c r="S629" s="582">
        <v>0</v>
      </c>
      <c r="T629" s="630"/>
      <c r="U629" s="612">
        <v>0</v>
      </c>
    </row>
    <row r="630" spans="1:21" ht="14.4" customHeight="1" x14ac:dyDescent="0.3">
      <c r="A630" s="565">
        <v>30</v>
      </c>
      <c r="B630" s="566" t="s">
        <v>438</v>
      </c>
      <c r="C630" s="566">
        <v>89301301</v>
      </c>
      <c r="D630" s="628" t="s">
        <v>3533</v>
      </c>
      <c r="E630" s="629" t="s">
        <v>2276</v>
      </c>
      <c r="F630" s="566" t="s">
        <v>2263</v>
      </c>
      <c r="G630" s="566" t="s">
        <v>2551</v>
      </c>
      <c r="H630" s="566" t="s">
        <v>437</v>
      </c>
      <c r="I630" s="566" t="s">
        <v>2552</v>
      </c>
      <c r="J630" s="566" t="s">
        <v>657</v>
      </c>
      <c r="K630" s="566" t="s">
        <v>2553</v>
      </c>
      <c r="L630" s="567">
        <v>73.709999999999994</v>
      </c>
      <c r="M630" s="567">
        <v>73.709999999999994</v>
      </c>
      <c r="N630" s="566">
        <v>1</v>
      </c>
      <c r="O630" s="630">
        <v>0.5</v>
      </c>
      <c r="P630" s="567"/>
      <c r="Q630" s="582">
        <v>0</v>
      </c>
      <c r="R630" s="566"/>
      <c r="S630" s="582">
        <v>0</v>
      </c>
      <c r="T630" s="630"/>
      <c r="U630" s="612">
        <v>0</v>
      </c>
    </row>
    <row r="631" spans="1:21" ht="14.4" customHeight="1" x14ac:dyDescent="0.3">
      <c r="A631" s="565">
        <v>30</v>
      </c>
      <c r="B631" s="566" t="s">
        <v>438</v>
      </c>
      <c r="C631" s="566">
        <v>89301301</v>
      </c>
      <c r="D631" s="628" t="s">
        <v>3533</v>
      </c>
      <c r="E631" s="629" t="s">
        <v>2276</v>
      </c>
      <c r="F631" s="566" t="s">
        <v>2263</v>
      </c>
      <c r="G631" s="566" t="s">
        <v>2973</v>
      </c>
      <c r="H631" s="566" t="s">
        <v>1360</v>
      </c>
      <c r="I631" s="566" t="s">
        <v>1832</v>
      </c>
      <c r="J631" s="566" t="s">
        <v>1529</v>
      </c>
      <c r="K631" s="566" t="s">
        <v>1530</v>
      </c>
      <c r="L631" s="567">
        <v>49.22</v>
      </c>
      <c r="M631" s="567">
        <v>49.22</v>
      </c>
      <c r="N631" s="566">
        <v>1</v>
      </c>
      <c r="O631" s="630">
        <v>0.5</v>
      </c>
      <c r="P631" s="567"/>
      <c r="Q631" s="582">
        <v>0</v>
      </c>
      <c r="R631" s="566"/>
      <c r="S631" s="582">
        <v>0</v>
      </c>
      <c r="T631" s="630"/>
      <c r="U631" s="612">
        <v>0</v>
      </c>
    </row>
    <row r="632" spans="1:21" ht="14.4" customHeight="1" x14ac:dyDescent="0.3">
      <c r="A632" s="565">
        <v>30</v>
      </c>
      <c r="B632" s="566" t="s">
        <v>438</v>
      </c>
      <c r="C632" s="566">
        <v>89301301</v>
      </c>
      <c r="D632" s="628" t="s">
        <v>3533</v>
      </c>
      <c r="E632" s="629" t="s">
        <v>2276</v>
      </c>
      <c r="F632" s="566" t="s">
        <v>2263</v>
      </c>
      <c r="G632" s="566" t="s">
        <v>2702</v>
      </c>
      <c r="H632" s="566" t="s">
        <v>437</v>
      </c>
      <c r="I632" s="566" t="s">
        <v>2974</v>
      </c>
      <c r="J632" s="566" t="s">
        <v>2975</v>
      </c>
      <c r="K632" s="566" t="s">
        <v>2976</v>
      </c>
      <c r="L632" s="567">
        <v>29.13</v>
      </c>
      <c r="M632" s="567">
        <v>29.13</v>
      </c>
      <c r="N632" s="566">
        <v>1</v>
      </c>
      <c r="O632" s="630">
        <v>0.5</v>
      </c>
      <c r="P632" s="567">
        <v>29.13</v>
      </c>
      <c r="Q632" s="582">
        <v>1</v>
      </c>
      <c r="R632" s="566">
        <v>1</v>
      </c>
      <c r="S632" s="582">
        <v>1</v>
      </c>
      <c r="T632" s="630">
        <v>0.5</v>
      </c>
      <c r="U632" s="612">
        <v>1</v>
      </c>
    </row>
    <row r="633" spans="1:21" ht="14.4" customHeight="1" x14ac:dyDescent="0.3">
      <c r="A633" s="565">
        <v>30</v>
      </c>
      <c r="B633" s="566" t="s">
        <v>438</v>
      </c>
      <c r="C633" s="566">
        <v>89301301</v>
      </c>
      <c r="D633" s="628" t="s">
        <v>3533</v>
      </c>
      <c r="E633" s="629" t="s">
        <v>2276</v>
      </c>
      <c r="F633" s="566" t="s">
        <v>2263</v>
      </c>
      <c r="G633" s="566" t="s">
        <v>2557</v>
      </c>
      <c r="H633" s="566" t="s">
        <v>437</v>
      </c>
      <c r="I633" s="566" t="s">
        <v>2558</v>
      </c>
      <c r="J633" s="566" t="s">
        <v>2559</v>
      </c>
      <c r="K633" s="566" t="s">
        <v>2472</v>
      </c>
      <c r="L633" s="567">
        <v>19.059999999999999</v>
      </c>
      <c r="M633" s="567">
        <v>19.059999999999999</v>
      </c>
      <c r="N633" s="566">
        <v>1</v>
      </c>
      <c r="O633" s="630">
        <v>0.5</v>
      </c>
      <c r="P633" s="567"/>
      <c r="Q633" s="582">
        <v>0</v>
      </c>
      <c r="R633" s="566"/>
      <c r="S633" s="582">
        <v>0</v>
      </c>
      <c r="T633" s="630"/>
      <c r="U633" s="612">
        <v>0</v>
      </c>
    </row>
    <row r="634" spans="1:21" ht="14.4" customHeight="1" x14ac:dyDescent="0.3">
      <c r="A634" s="565">
        <v>30</v>
      </c>
      <c r="B634" s="566" t="s">
        <v>438</v>
      </c>
      <c r="C634" s="566">
        <v>89301301</v>
      </c>
      <c r="D634" s="628" t="s">
        <v>3533</v>
      </c>
      <c r="E634" s="629" t="s">
        <v>2276</v>
      </c>
      <c r="F634" s="566" t="s">
        <v>2263</v>
      </c>
      <c r="G634" s="566" t="s">
        <v>2339</v>
      </c>
      <c r="H634" s="566" t="s">
        <v>1360</v>
      </c>
      <c r="I634" s="566" t="s">
        <v>1884</v>
      </c>
      <c r="J634" s="566" t="s">
        <v>1508</v>
      </c>
      <c r="K634" s="566" t="s">
        <v>1509</v>
      </c>
      <c r="L634" s="567">
        <v>112.45</v>
      </c>
      <c r="M634" s="567">
        <v>112.45</v>
      </c>
      <c r="N634" s="566">
        <v>1</v>
      </c>
      <c r="O634" s="630">
        <v>0.5</v>
      </c>
      <c r="P634" s="567"/>
      <c r="Q634" s="582">
        <v>0</v>
      </c>
      <c r="R634" s="566"/>
      <c r="S634" s="582">
        <v>0</v>
      </c>
      <c r="T634" s="630"/>
      <c r="U634" s="612">
        <v>0</v>
      </c>
    </row>
    <row r="635" spans="1:21" ht="14.4" customHeight="1" x14ac:dyDescent="0.3">
      <c r="A635" s="565">
        <v>30</v>
      </c>
      <c r="B635" s="566" t="s">
        <v>438</v>
      </c>
      <c r="C635" s="566">
        <v>89301301</v>
      </c>
      <c r="D635" s="628" t="s">
        <v>3533</v>
      </c>
      <c r="E635" s="629" t="s">
        <v>2276</v>
      </c>
      <c r="F635" s="566" t="s">
        <v>2263</v>
      </c>
      <c r="G635" s="566" t="s">
        <v>2345</v>
      </c>
      <c r="H635" s="566" t="s">
        <v>437</v>
      </c>
      <c r="I635" s="566" t="s">
        <v>2346</v>
      </c>
      <c r="J635" s="566" t="s">
        <v>1250</v>
      </c>
      <c r="K635" s="566" t="s">
        <v>1251</v>
      </c>
      <c r="L635" s="567">
        <v>20.239999999999998</v>
      </c>
      <c r="M635" s="567">
        <v>141.67999999999998</v>
      </c>
      <c r="N635" s="566">
        <v>7</v>
      </c>
      <c r="O635" s="630">
        <v>3.5</v>
      </c>
      <c r="P635" s="567">
        <v>20.239999999999998</v>
      </c>
      <c r="Q635" s="582">
        <v>0.14285714285714288</v>
      </c>
      <c r="R635" s="566">
        <v>1</v>
      </c>
      <c r="S635" s="582">
        <v>0.14285714285714285</v>
      </c>
      <c r="T635" s="630">
        <v>0.5</v>
      </c>
      <c r="U635" s="612">
        <v>0.14285714285714285</v>
      </c>
    </row>
    <row r="636" spans="1:21" ht="14.4" customHeight="1" x14ac:dyDescent="0.3">
      <c r="A636" s="565">
        <v>30</v>
      </c>
      <c r="B636" s="566" t="s">
        <v>438</v>
      </c>
      <c r="C636" s="566">
        <v>89301301</v>
      </c>
      <c r="D636" s="628" t="s">
        <v>3533</v>
      </c>
      <c r="E636" s="629" t="s">
        <v>2276</v>
      </c>
      <c r="F636" s="566" t="s">
        <v>2263</v>
      </c>
      <c r="G636" s="566" t="s">
        <v>2345</v>
      </c>
      <c r="H636" s="566" t="s">
        <v>437</v>
      </c>
      <c r="I636" s="566" t="s">
        <v>2347</v>
      </c>
      <c r="J636" s="566" t="s">
        <v>796</v>
      </c>
      <c r="K636" s="566" t="s">
        <v>2170</v>
      </c>
      <c r="L636" s="567">
        <v>0</v>
      </c>
      <c r="M636" s="567">
        <v>0</v>
      </c>
      <c r="N636" s="566">
        <v>1</v>
      </c>
      <c r="O636" s="630">
        <v>0.5</v>
      </c>
      <c r="P636" s="567">
        <v>0</v>
      </c>
      <c r="Q636" s="582"/>
      <c r="R636" s="566">
        <v>1</v>
      </c>
      <c r="S636" s="582">
        <v>1</v>
      </c>
      <c r="T636" s="630">
        <v>0.5</v>
      </c>
      <c r="U636" s="612">
        <v>1</v>
      </c>
    </row>
    <row r="637" spans="1:21" ht="14.4" customHeight="1" x14ac:dyDescent="0.3">
      <c r="A637" s="565">
        <v>30</v>
      </c>
      <c r="B637" s="566" t="s">
        <v>438</v>
      </c>
      <c r="C637" s="566">
        <v>89301301</v>
      </c>
      <c r="D637" s="628" t="s">
        <v>3533</v>
      </c>
      <c r="E637" s="629" t="s">
        <v>2276</v>
      </c>
      <c r="F637" s="566" t="s">
        <v>2263</v>
      </c>
      <c r="G637" s="566" t="s">
        <v>2345</v>
      </c>
      <c r="H637" s="566" t="s">
        <v>437</v>
      </c>
      <c r="I637" s="566" t="s">
        <v>2348</v>
      </c>
      <c r="J637" s="566" t="s">
        <v>796</v>
      </c>
      <c r="K637" s="566" t="s">
        <v>2349</v>
      </c>
      <c r="L637" s="567">
        <v>50.6</v>
      </c>
      <c r="M637" s="567">
        <v>151.80000000000001</v>
      </c>
      <c r="N637" s="566">
        <v>3</v>
      </c>
      <c r="O637" s="630">
        <v>2</v>
      </c>
      <c r="P637" s="567"/>
      <c r="Q637" s="582">
        <v>0</v>
      </c>
      <c r="R637" s="566"/>
      <c r="S637" s="582">
        <v>0</v>
      </c>
      <c r="T637" s="630"/>
      <c r="U637" s="612">
        <v>0</v>
      </c>
    </row>
    <row r="638" spans="1:21" ht="14.4" customHeight="1" x14ac:dyDescent="0.3">
      <c r="A638" s="565">
        <v>30</v>
      </c>
      <c r="B638" s="566" t="s">
        <v>438</v>
      </c>
      <c r="C638" s="566">
        <v>89301301</v>
      </c>
      <c r="D638" s="628" t="s">
        <v>3533</v>
      </c>
      <c r="E638" s="629" t="s">
        <v>2276</v>
      </c>
      <c r="F638" s="566" t="s">
        <v>2263</v>
      </c>
      <c r="G638" s="566" t="s">
        <v>2977</v>
      </c>
      <c r="H638" s="566" t="s">
        <v>437</v>
      </c>
      <c r="I638" s="566" t="s">
        <v>2978</v>
      </c>
      <c r="J638" s="566" t="s">
        <v>1118</v>
      </c>
      <c r="K638" s="566" t="s">
        <v>541</v>
      </c>
      <c r="L638" s="567">
        <v>25.31</v>
      </c>
      <c r="M638" s="567">
        <v>25.31</v>
      </c>
      <c r="N638" s="566">
        <v>1</v>
      </c>
      <c r="O638" s="630">
        <v>0.5</v>
      </c>
      <c r="P638" s="567"/>
      <c r="Q638" s="582">
        <v>0</v>
      </c>
      <c r="R638" s="566"/>
      <c r="S638" s="582">
        <v>0</v>
      </c>
      <c r="T638" s="630"/>
      <c r="U638" s="612">
        <v>0</v>
      </c>
    </row>
    <row r="639" spans="1:21" ht="14.4" customHeight="1" x14ac:dyDescent="0.3">
      <c r="A639" s="565">
        <v>30</v>
      </c>
      <c r="B639" s="566" t="s">
        <v>438</v>
      </c>
      <c r="C639" s="566">
        <v>89301301</v>
      </c>
      <c r="D639" s="628" t="s">
        <v>3533</v>
      </c>
      <c r="E639" s="629" t="s">
        <v>2276</v>
      </c>
      <c r="F639" s="566" t="s">
        <v>2263</v>
      </c>
      <c r="G639" s="566" t="s">
        <v>2350</v>
      </c>
      <c r="H639" s="566" t="s">
        <v>437</v>
      </c>
      <c r="I639" s="566" t="s">
        <v>2351</v>
      </c>
      <c r="J639" s="566" t="s">
        <v>752</v>
      </c>
      <c r="K639" s="566" t="s">
        <v>2352</v>
      </c>
      <c r="L639" s="567">
        <v>23.72</v>
      </c>
      <c r="M639" s="567">
        <v>47.44</v>
      </c>
      <c r="N639" s="566">
        <v>2</v>
      </c>
      <c r="O639" s="630">
        <v>1.5</v>
      </c>
      <c r="P639" s="567">
        <v>23.72</v>
      </c>
      <c r="Q639" s="582">
        <v>0.5</v>
      </c>
      <c r="R639" s="566">
        <v>1</v>
      </c>
      <c r="S639" s="582">
        <v>0.5</v>
      </c>
      <c r="T639" s="630">
        <v>1</v>
      </c>
      <c r="U639" s="612">
        <v>0.66666666666666663</v>
      </c>
    </row>
    <row r="640" spans="1:21" ht="14.4" customHeight="1" x14ac:dyDescent="0.3">
      <c r="A640" s="565">
        <v>30</v>
      </c>
      <c r="B640" s="566" t="s">
        <v>438</v>
      </c>
      <c r="C640" s="566">
        <v>89301301</v>
      </c>
      <c r="D640" s="628" t="s">
        <v>3533</v>
      </c>
      <c r="E640" s="629" t="s">
        <v>2276</v>
      </c>
      <c r="F640" s="566" t="s">
        <v>2263</v>
      </c>
      <c r="G640" s="566" t="s">
        <v>2562</v>
      </c>
      <c r="H640" s="566" t="s">
        <v>437</v>
      </c>
      <c r="I640" s="566" t="s">
        <v>2563</v>
      </c>
      <c r="J640" s="566" t="s">
        <v>894</v>
      </c>
      <c r="K640" s="566" t="s">
        <v>2564</v>
      </c>
      <c r="L640" s="567">
        <v>175.73</v>
      </c>
      <c r="M640" s="567">
        <v>527.18999999999994</v>
      </c>
      <c r="N640" s="566">
        <v>3</v>
      </c>
      <c r="O640" s="630">
        <v>1.5</v>
      </c>
      <c r="P640" s="567"/>
      <c r="Q640" s="582">
        <v>0</v>
      </c>
      <c r="R640" s="566"/>
      <c r="S640" s="582">
        <v>0</v>
      </c>
      <c r="T640" s="630"/>
      <c r="U640" s="612">
        <v>0</v>
      </c>
    </row>
    <row r="641" spans="1:21" ht="14.4" customHeight="1" x14ac:dyDescent="0.3">
      <c r="A641" s="565">
        <v>30</v>
      </c>
      <c r="B641" s="566" t="s">
        <v>438</v>
      </c>
      <c r="C641" s="566">
        <v>89301301</v>
      </c>
      <c r="D641" s="628" t="s">
        <v>3533</v>
      </c>
      <c r="E641" s="629" t="s">
        <v>2276</v>
      </c>
      <c r="F641" s="566" t="s">
        <v>2263</v>
      </c>
      <c r="G641" s="566" t="s">
        <v>2868</v>
      </c>
      <c r="H641" s="566" t="s">
        <v>437</v>
      </c>
      <c r="I641" s="566" t="s">
        <v>2869</v>
      </c>
      <c r="J641" s="566" t="s">
        <v>1129</v>
      </c>
      <c r="K641" s="566" t="s">
        <v>2870</v>
      </c>
      <c r="L641" s="567">
        <v>89.99</v>
      </c>
      <c r="M641" s="567">
        <v>179.98</v>
      </c>
      <c r="N641" s="566">
        <v>2</v>
      </c>
      <c r="O641" s="630">
        <v>1</v>
      </c>
      <c r="P641" s="567">
        <v>89.99</v>
      </c>
      <c r="Q641" s="582">
        <v>0.5</v>
      </c>
      <c r="R641" s="566">
        <v>1</v>
      </c>
      <c r="S641" s="582">
        <v>0.5</v>
      </c>
      <c r="T641" s="630">
        <v>0.5</v>
      </c>
      <c r="U641" s="612">
        <v>0.5</v>
      </c>
    </row>
    <row r="642" spans="1:21" ht="14.4" customHeight="1" x14ac:dyDescent="0.3">
      <c r="A642" s="565">
        <v>30</v>
      </c>
      <c r="B642" s="566" t="s">
        <v>438</v>
      </c>
      <c r="C642" s="566">
        <v>89301301</v>
      </c>
      <c r="D642" s="628" t="s">
        <v>3533</v>
      </c>
      <c r="E642" s="629" t="s">
        <v>2276</v>
      </c>
      <c r="F642" s="566" t="s">
        <v>2263</v>
      </c>
      <c r="G642" s="566" t="s">
        <v>2353</v>
      </c>
      <c r="H642" s="566" t="s">
        <v>437</v>
      </c>
      <c r="I642" s="566" t="s">
        <v>2979</v>
      </c>
      <c r="J642" s="566" t="s">
        <v>2980</v>
      </c>
      <c r="K642" s="566" t="s">
        <v>2404</v>
      </c>
      <c r="L642" s="567">
        <v>80.959999999999994</v>
      </c>
      <c r="M642" s="567">
        <v>161.91999999999999</v>
      </c>
      <c r="N642" s="566">
        <v>2</v>
      </c>
      <c r="O642" s="630">
        <v>1</v>
      </c>
      <c r="P642" s="567"/>
      <c r="Q642" s="582">
        <v>0</v>
      </c>
      <c r="R642" s="566"/>
      <c r="S642" s="582">
        <v>0</v>
      </c>
      <c r="T642" s="630"/>
      <c r="U642" s="612">
        <v>0</v>
      </c>
    </row>
    <row r="643" spans="1:21" ht="14.4" customHeight="1" x14ac:dyDescent="0.3">
      <c r="A643" s="565">
        <v>30</v>
      </c>
      <c r="B643" s="566" t="s">
        <v>438</v>
      </c>
      <c r="C643" s="566">
        <v>89301301</v>
      </c>
      <c r="D643" s="628" t="s">
        <v>3533</v>
      </c>
      <c r="E643" s="629" t="s">
        <v>2276</v>
      </c>
      <c r="F643" s="566" t="s">
        <v>2263</v>
      </c>
      <c r="G643" s="566" t="s">
        <v>2353</v>
      </c>
      <c r="H643" s="566" t="s">
        <v>437</v>
      </c>
      <c r="I643" s="566" t="s">
        <v>2354</v>
      </c>
      <c r="J643" s="566" t="s">
        <v>2355</v>
      </c>
      <c r="K643" s="566" t="s">
        <v>1525</v>
      </c>
      <c r="L643" s="567">
        <v>29.65</v>
      </c>
      <c r="M643" s="567">
        <v>59.3</v>
      </c>
      <c r="N643" s="566">
        <v>2</v>
      </c>
      <c r="O643" s="630">
        <v>1</v>
      </c>
      <c r="P643" s="567"/>
      <c r="Q643" s="582">
        <v>0</v>
      </c>
      <c r="R643" s="566"/>
      <c r="S643" s="582">
        <v>0</v>
      </c>
      <c r="T643" s="630"/>
      <c r="U643" s="612">
        <v>0</v>
      </c>
    </row>
    <row r="644" spans="1:21" ht="14.4" customHeight="1" x14ac:dyDescent="0.3">
      <c r="A644" s="565">
        <v>30</v>
      </c>
      <c r="B644" s="566" t="s">
        <v>438</v>
      </c>
      <c r="C644" s="566">
        <v>89301301</v>
      </c>
      <c r="D644" s="628" t="s">
        <v>3533</v>
      </c>
      <c r="E644" s="629" t="s">
        <v>2276</v>
      </c>
      <c r="F644" s="566" t="s">
        <v>2263</v>
      </c>
      <c r="G644" s="566" t="s">
        <v>2353</v>
      </c>
      <c r="H644" s="566" t="s">
        <v>437</v>
      </c>
      <c r="I644" s="566" t="s">
        <v>2981</v>
      </c>
      <c r="J644" s="566" t="s">
        <v>2982</v>
      </c>
      <c r="K644" s="566" t="s">
        <v>2983</v>
      </c>
      <c r="L644" s="567">
        <v>39.51</v>
      </c>
      <c r="M644" s="567">
        <v>39.51</v>
      </c>
      <c r="N644" s="566">
        <v>1</v>
      </c>
      <c r="O644" s="630">
        <v>0.5</v>
      </c>
      <c r="P644" s="567"/>
      <c r="Q644" s="582">
        <v>0</v>
      </c>
      <c r="R644" s="566"/>
      <c r="S644" s="582">
        <v>0</v>
      </c>
      <c r="T644" s="630"/>
      <c r="U644" s="612">
        <v>0</v>
      </c>
    </row>
    <row r="645" spans="1:21" ht="14.4" customHeight="1" x14ac:dyDescent="0.3">
      <c r="A645" s="565">
        <v>30</v>
      </c>
      <c r="B645" s="566" t="s">
        <v>438</v>
      </c>
      <c r="C645" s="566">
        <v>89301301</v>
      </c>
      <c r="D645" s="628" t="s">
        <v>3533</v>
      </c>
      <c r="E645" s="629" t="s">
        <v>2276</v>
      </c>
      <c r="F645" s="566" t="s">
        <v>2263</v>
      </c>
      <c r="G645" s="566" t="s">
        <v>2715</v>
      </c>
      <c r="H645" s="566" t="s">
        <v>437</v>
      </c>
      <c r="I645" s="566" t="s">
        <v>2716</v>
      </c>
      <c r="J645" s="566" t="s">
        <v>2717</v>
      </c>
      <c r="K645" s="566" t="s">
        <v>2718</v>
      </c>
      <c r="L645" s="567">
        <v>85.44</v>
      </c>
      <c r="M645" s="567">
        <v>85.44</v>
      </c>
      <c r="N645" s="566">
        <v>1</v>
      </c>
      <c r="O645" s="630">
        <v>0.5</v>
      </c>
      <c r="P645" s="567"/>
      <c r="Q645" s="582">
        <v>0</v>
      </c>
      <c r="R645" s="566"/>
      <c r="S645" s="582">
        <v>0</v>
      </c>
      <c r="T645" s="630"/>
      <c r="U645" s="612">
        <v>0</v>
      </c>
    </row>
    <row r="646" spans="1:21" ht="14.4" customHeight="1" x14ac:dyDescent="0.3">
      <c r="A646" s="565">
        <v>30</v>
      </c>
      <c r="B646" s="566" t="s">
        <v>438</v>
      </c>
      <c r="C646" s="566">
        <v>89301301</v>
      </c>
      <c r="D646" s="628" t="s">
        <v>3533</v>
      </c>
      <c r="E646" s="629" t="s">
        <v>2276</v>
      </c>
      <c r="F646" s="566" t="s">
        <v>2263</v>
      </c>
      <c r="G646" s="566" t="s">
        <v>2363</v>
      </c>
      <c r="H646" s="566" t="s">
        <v>1360</v>
      </c>
      <c r="I646" s="566" t="s">
        <v>1910</v>
      </c>
      <c r="J646" s="566" t="s">
        <v>1540</v>
      </c>
      <c r="K646" s="566" t="s">
        <v>1541</v>
      </c>
      <c r="L646" s="567">
        <v>25.07</v>
      </c>
      <c r="M646" s="567">
        <v>75.210000000000008</v>
      </c>
      <c r="N646" s="566">
        <v>3</v>
      </c>
      <c r="O646" s="630">
        <v>1.5</v>
      </c>
      <c r="P646" s="567"/>
      <c r="Q646" s="582">
        <v>0</v>
      </c>
      <c r="R646" s="566"/>
      <c r="S646" s="582">
        <v>0</v>
      </c>
      <c r="T646" s="630"/>
      <c r="U646" s="612">
        <v>0</v>
      </c>
    </row>
    <row r="647" spans="1:21" ht="14.4" customHeight="1" x14ac:dyDescent="0.3">
      <c r="A647" s="565">
        <v>30</v>
      </c>
      <c r="B647" s="566" t="s">
        <v>438</v>
      </c>
      <c r="C647" s="566">
        <v>89301301</v>
      </c>
      <c r="D647" s="628" t="s">
        <v>3533</v>
      </c>
      <c r="E647" s="629" t="s">
        <v>2276</v>
      </c>
      <c r="F647" s="566" t="s">
        <v>2263</v>
      </c>
      <c r="G647" s="566" t="s">
        <v>2719</v>
      </c>
      <c r="H647" s="566" t="s">
        <v>1360</v>
      </c>
      <c r="I647" s="566" t="s">
        <v>2079</v>
      </c>
      <c r="J647" s="566" t="s">
        <v>1626</v>
      </c>
      <c r="K647" s="566" t="s">
        <v>2080</v>
      </c>
      <c r="L647" s="567">
        <v>399.92</v>
      </c>
      <c r="M647" s="567">
        <v>1599.68</v>
      </c>
      <c r="N647" s="566">
        <v>4</v>
      </c>
      <c r="O647" s="630">
        <v>3</v>
      </c>
      <c r="P647" s="567">
        <v>799.84</v>
      </c>
      <c r="Q647" s="582">
        <v>0.5</v>
      </c>
      <c r="R647" s="566">
        <v>2</v>
      </c>
      <c r="S647" s="582">
        <v>0.5</v>
      </c>
      <c r="T647" s="630">
        <v>1.5</v>
      </c>
      <c r="U647" s="612">
        <v>0.5</v>
      </c>
    </row>
    <row r="648" spans="1:21" ht="14.4" customHeight="1" x14ac:dyDescent="0.3">
      <c r="A648" s="565">
        <v>30</v>
      </c>
      <c r="B648" s="566" t="s">
        <v>438</v>
      </c>
      <c r="C648" s="566">
        <v>89301301</v>
      </c>
      <c r="D648" s="628" t="s">
        <v>3533</v>
      </c>
      <c r="E648" s="629" t="s">
        <v>2276</v>
      </c>
      <c r="F648" s="566" t="s">
        <v>2263</v>
      </c>
      <c r="G648" s="566" t="s">
        <v>2364</v>
      </c>
      <c r="H648" s="566" t="s">
        <v>1360</v>
      </c>
      <c r="I648" s="566" t="s">
        <v>1854</v>
      </c>
      <c r="J648" s="566" t="s">
        <v>1542</v>
      </c>
      <c r="K648" s="566" t="s">
        <v>586</v>
      </c>
      <c r="L648" s="567">
        <v>414.85</v>
      </c>
      <c r="M648" s="567">
        <v>829.7</v>
      </c>
      <c r="N648" s="566">
        <v>2</v>
      </c>
      <c r="O648" s="630">
        <v>1</v>
      </c>
      <c r="P648" s="567">
        <v>414.85</v>
      </c>
      <c r="Q648" s="582">
        <v>0.5</v>
      </c>
      <c r="R648" s="566">
        <v>1</v>
      </c>
      <c r="S648" s="582">
        <v>0.5</v>
      </c>
      <c r="T648" s="630">
        <v>0.5</v>
      </c>
      <c r="U648" s="612">
        <v>0.5</v>
      </c>
    </row>
    <row r="649" spans="1:21" ht="14.4" customHeight="1" x14ac:dyDescent="0.3">
      <c r="A649" s="565">
        <v>30</v>
      </c>
      <c r="B649" s="566" t="s">
        <v>438</v>
      </c>
      <c r="C649" s="566">
        <v>89301301</v>
      </c>
      <c r="D649" s="628" t="s">
        <v>3533</v>
      </c>
      <c r="E649" s="629" t="s">
        <v>2276</v>
      </c>
      <c r="F649" s="566" t="s">
        <v>2263</v>
      </c>
      <c r="G649" s="566" t="s">
        <v>2575</v>
      </c>
      <c r="H649" s="566" t="s">
        <v>437</v>
      </c>
      <c r="I649" s="566" t="s">
        <v>2984</v>
      </c>
      <c r="J649" s="566" t="s">
        <v>2577</v>
      </c>
      <c r="K649" s="566" t="s">
        <v>2578</v>
      </c>
      <c r="L649" s="567">
        <v>54.04</v>
      </c>
      <c r="M649" s="567">
        <v>54.04</v>
      </c>
      <c r="N649" s="566">
        <v>1</v>
      </c>
      <c r="O649" s="630">
        <v>0.5</v>
      </c>
      <c r="P649" s="567">
        <v>54.04</v>
      </c>
      <c r="Q649" s="582">
        <v>1</v>
      </c>
      <c r="R649" s="566">
        <v>1</v>
      </c>
      <c r="S649" s="582">
        <v>1</v>
      </c>
      <c r="T649" s="630">
        <v>0.5</v>
      </c>
      <c r="U649" s="612">
        <v>1</v>
      </c>
    </row>
    <row r="650" spans="1:21" ht="14.4" customHeight="1" x14ac:dyDescent="0.3">
      <c r="A650" s="565">
        <v>30</v>
      </c>
      <c r="B650" s="566" t="s">
        <v>438</v>
      </c>
      <c r="C650" s="566">
        <v>89301301</v>
      </c>
      <c r="D650" s="628" t="s">
        <v>3533</v>
      </c>
      <c r="E650" s="629" t="s">
        <v>2276</v>
      </c>
      <c r="F650" s="566" t="s">
        <v>2263</v>
      </c>
      <c r="G650" s="566" t="s">
        <v>2575</v>
      </c>
      <c r="H650" s="566" t="s">
        <v>437</v>
      </c>
      <c r="I650" s="566" t="s">
        <v>2985</v>
      </c>
      <c r="J650" s="566" t="s">
        <v>2986</v>
      </c>
      <c r="K650" s="566" t="s">
        <v>2987</v>
      </c>
      <c r="L650" s="567">
        <v>72.05</v>
      </c>
      <c r="M650" s="567">
        <v>72.05</v>
      </c>
      <c r="N650" s="566">
        <v>1</v>
      </c>
      <c r="O650" s="630">
        <v>0.5</v>
      </c>
      <c r="P650" s="567"/>
      <c r="Q650" s="582">
        <v>0</v>
      </c>
      <c r="R650" s="566"/>
      <c r="S650" s="582">
        <v>0</v>
      </c>
      <c r="T650" s="630"/>
      <c r="U650" s="612">
        <v>0</v>
      </c>
    </row>
    <row r="651" spans="1:21" ht="14.4" customHeight="1" x14ac:dyDescent="0.3">
      <c r="A651" s="565">
        <v>30</v>
      </c>
      <c r="B651" s="566" t="s">
        <v>438</v>
      </c>
      <c r="C651" s="566">
        <v>89301301</v>
      </c>
      <c r="D651" s="628" t="s">
        <v>3533</v>
      </c>
      <c r="E651" s="629" t="s">
        <v>2276</v>
      </c>
      <c r="F651" s="566" t="s">
        <v>2263</v>
      </c>
      <c r="G651" s="566" t="s">
        <v>2579</v>
      </c>
      <c r="H651" s="566" t="s">
        <v>1360</v>
      </c>
      <c r="I651" s="566" t="s">
        <v>2177</v>
      </c>
      <c r="J651" s="566" t="s">
        <v>1396</v>
      </c>
      <c r="K651" s="566" t="s">
        <v>457</v>
      </c>
      <c r="L651" s="567">
        <v>158.16999999999999</v>
      </c>
      <c r="M651" s="567">
        <v>158.16999999999999</v>
      </c>
      <c r="N651" s="566">
        <v>1</v>
      </c>
      <c r="O651" s="630">
        <v>0.5</v>
      </c>
      <c r="P651" s="567"/>
      <c r="Q651" s="582">
        <v>0</v>
      </c>
      <c r="R651" s="566"/>
      <c r="S651" s="582">
        <v>0</v>
      </c>
      <c r="T651" s="630"/>
      <c r="U651" s="612">
        <v>0</v>
      </c>
    </row>
    <row r="652" spans="1:21" ht="14.4" customHeight="1" x14ac:dyDescent="0.3">
      <c r="A652" s="565">
        <v>30</v>
      </c>
      <c r="B652" s="566" t="s">
        <v>438</v>
      </c>
      <c r="C652" s="566">
        <v>89301301</v>
      </c>
      <c r="D652" s="628" t="s">
        <v>3533</v>
      </c>
      <c r="E652" s="629" t="s">
        <v>2276</v>
      </c>
      <c r="F652" s="566" t="s">
        <v>2263</v>
      </c>
      <c r="G652" s="566" t="s">
        <v>2370</v>
      </c>
      <c r="H652" s="566" t="s">
        <v>437</v>
      </c>
      <c r="I652" s="566" t="s">
        <v>2988</v>
      </c>
      <c r="J652" s="566" t="s">
        <v>2375</v>
      </c>
      <c r="K652" s="566" t="s">
        <v>2989</v>
      </c>
      <c r="L652" s="567">
        <v>36.78</v>
      </c>
      <c r="M652" s="567">
        <v>367.79999999999995</v>
      </c>
      <c r="N652" s="566">
        <v>10</v>
      </c>
      <c r="O652" s="630">
        <v>5.5</v>
      </c>
      <c r="P652" s="567"/>
      <c r="Q652" s="582">
        <v>0</v>
      </c>
      <c r="R652" s="566"/>
      <c r="S652" s="582">
        <v>0</v>
      </c>
      <c r="T652" s="630"/>
      <c r="U652" s="612">
        <v>0</v>
      </c>
    </row>
    <row r="653" spans="1:21" ht="14.4" customHeight="1" x14ac:dyDescent="0.3">
      <c r="A653" s="565">
        <v>30</v>
      </c>
      <c r="B653" s="566" t="s">
        <v>438</v>
      </c>
      <c r="C653" s="566">
        <v>89301301</v>
      </c>
      <c r="D653" s="628" t="s">
        <v>3533</v>
      </c>
      <c r="E653" s="629" t="s">
        <v>2276</v>
      </c>
      <c r="F653" s="566" t="s">
        <v>2263</v>
      </c>
      <c r="G653" s="566" t="s">
        <v>2370</v>
      </c>
      <c r="H653" s="566" t="s">
        <v>437</v>
      </c>
      <c r="I653" s="566" t="s">
        <v>2988</v>
      </c>
      <c r="J653" s="566" t="s">
        <v>2375</v>
      </c>
      <c r="K653" s="566" t="s">
        <v>2990</v>
      </c>
      <c r="L653" s="567">
        <v>36.78</v>
      </c>
      <c r="M653" s="567">
        <v>36.78</v>
      </c>
      <c r="N653" s="566">
        <v>1</v>
      </c>
      <c r="O653" s="630">
        <v>0.5</v>
      </c>
      <c r="P653" s="567">
        <v>36.78</v>
      </c>
      <c r="Q653" s="582">
        <v>1</v>
      </c>
      <c r="R653" s="566">
        <v>1</v>
      </c>
      <c r="S653" s="582">
        <v>1</v>
      </c>
      <c r="T653" s="630">
        <v>0.5</v>
      </c>
      <c r="U653" s="612">
        <v>1</v>
      </c>
    </row>
    <row r="654" spans="1:21" ht="14.4" customHeight="1" x14ac:dyDescent="0.3">
      <c r="A654" s="565">
        <v>30</v>
      </c>
      <c r="B654" s="566" t="s">
        <v>438</v>
      </c>
      <c r="C654" s="566">
        <v>89301301</v>
      </c>
      <c r="D654" s="628" t="s">
        <v>3533</v>
      </c>
      <c r="E654" s="629" t="s">
        <v>2276</v>
      </c>
      <c r="F654" s="566" t="s">
        <v>2263</v>
      </c>
      <c r="G654" s="566" t="s">
        <v>2370</v>
      </c>
      <c r="H654" s="566" t="s">
        <v>437</v>
      </c>
      <c r="I654" s="566" t="s">
        <v>2580</v>
      </c>
      <c r="J654" s="566" t="s">
        <v>1280</v>
      </c>
      <c r="K654" s="566" t="s">
        <v>510</v>
      </c>
      <c r="L654" s="567">
        <v>30.65</v>
      </c>
      <c r="M654" s="567">
        <v>91.949999999999989</v>
      </c>
      <c r="N654" s="566">
        <v>3</v>
      </c>
      <c r="O654" s="630">
        <v>1.5</v>
      </c>
      <c r="P654" s="567"/>
      <c r="Q654" s="582">
        <v>0</v>
      </c>
      <c r="R654" s="566"/>
      <c r="S654" s="582">
        <v>0</v>
      </c>
      <c r="T654" s="630"/>
      <c r="U654" s="612">
        <v>0</v>
      </c>
    </row>
    <row r="655" spans="1:21" ht="14.4" customHeight="1" x14ac:dyDescent="0.3">
      <c r="A655" s="565">
        <v>30</v>
      </c>
      <c r="B655" s="566" t="s">
        <v>438</v>
      </c>
      <c r="C655" s="566">
        <v>89301301</v>
      </c>
      <c r="D655" s="628" t="s">
        <v>3533</v>
      </c>
      <c r="E655" s="629" t="s">
        <v>2276</v>
      </c>
      <c r="F655" s="566" t="s">
        <v>2263</v>
      </c>
      <c r="G655" s="566" t="s">
        <v>2370</v>
      </c>
      <c r="H655" s="566" t="s">
        <v>437</v>
      </c>
      <c r="I655" s="566" t="s">
        <v>2372</v>
      </c>
      <c r="J655" s="566" t="s">
        <v>1034</v>
      </c>
      <c r="K655" s="566" t="s">
        <v>2373</v>
      </c>
      <c r="L655" s="567">
        <v>12.26</v>
      </c>
      <c r="M655" s="567">
        <v>24.52</v>
      </c>
      <c r="N655" s="566">
        <v>2</v>
      </c>
      <c r="O655" s="630">
        <v>1</v>
      </c>
      <c r="P655" s="567"/>
      <c r="Q655" s="582">
        <v>0</v>
      </c>
      <c r="R655" s="566"/>
      <c r="S655" s="582">
        <v>0</v>
      </c>
      <c r="T655" s="630"/>
      <c r="U655" s="612">
        <v>0</v>
      </c>
    </row>
    <row r="656" spans="1:21" ht="14.4" customHeight="1" x14ac:dyDescent="0.3">
      <c r="A656" s="565">
        <v>30</v>
      </c>
      <c r="B656" s="566" t="s">
        <v>438</v>
      </c>
      <c r="C656" s="566">
        <v>89301301</v>
      </c>
      <c r="D656" s="628" t="s">
        <v>3533</v>
      </c>
      <c r="E656" s="629" t="s">
        <v>2276</v>
      </c>
      <c r="F656" s="566" t="s">
        <v>2263</v>
      </c>
      <c r="G656" s="566" t="s">
        <v>2370</v>
      </c>
      <c r="H656" s="566" t="s">
        <v>437</v>
      </c>
      <c r="I656" s="566" t="s">
        <v>2374</v>
      </c>
      <c r="J656" s="566" t="s">
        <v>2375</v>
      </c>
      <c r="K656" s="566" t="s">
        <v>2376</v>
      </c>
      <c r="L656" s="567">
        <v>12.26</v>
      </c>
      <c r="M656" s="567">
        <v>12.26</v>
      </c>
      <c r="N656" s="566">
        <v>1</v>
      </c>
      <c r="O656" s="630">
        <v>0.5</v>
      </c>
      <c r="P656" s="567"/>
      <c r="Q656" s="582">
        <v>0</v>
      </c>
      <c r="R656" s="566"/>
      <c r="S656" s="582">
        <v>0</v>
      </c>
      <c r="T656" s="630"/>
      <c r="U656" s="612">
        <v>0</v>
      </c>
    </row>
    <row r="657" spans="1:21" ht="14.4" customHeight="1" x14ac:dyDescent="0.3">
      <c r="A657" s="565">
        <v>30</v>
      </c>
      <c r="B657" s="566" t="s">
        <v>438</v>
      </c>
      <c r="C657" s="566">
        <v>89301301</v>
      </c>
      <c r="D657" s="628" t="s">
        <v>3533</v>
      </c>
      <c r="E657" s="629" t="s">
        <v>2276</v>
      </c>
      <c r="F657" s="566" t="s">
        <v>2263</v>
      </c>
      <c r="G657" s="566" t="s">
        <v>2370</v>
      </c>
      <c r="H657" s="566" t="s">
        <v>437</v>
      </c>
      <c r="I657" s="566" t="s">
        <v>2374</v>
      </c>
      <c r="J657" s="566" t="s">
        <v>2375</v>
      </c>
      <c r="K657" s="566" t="s">
        <v>2377</v>
      </c>
      <c r="L657" s="567">
        <v>12.26</v>
      </c>
      <c r="M657" s="567">
        <v>24.52</v>
      </c>
      <c r="N657" s="566">
        <v>2</v>
      </c>
      <c r="O657" s="630">
        <v>1.5</v>
      </c>
      <c r="P657" s="567"/>
      <c r="Q657" s="582">
        <v>0</v>
      </c>
      <c r="R657" s="566"/>
      <c r="S657" s="582">
        <v>0</v>
      </c>
      <c r="T657" s="630"/>
      <c r="U657" s="612">
        <v>0</v>
      </c>
    </row>
    <row r="658" spans="1:21" ht="14.4" customHeight="1" x14ac:dyDescent="0.3">
      <c r="A658" s="565">
        <v>30</v>
      </c>
      <c r="B658" s="566" t="s">
        <v>438</v>
      </c>
      <c r="C658" s="566">
        <v>89301301</v>
      </c>
      <c r="D658" s="628" t="s">
        <v>3533</v>
      </c>
      <c r="E658" s="629" t="s">
        <v>2276</v>
      </c>
      <c r="F658" s="566" t="s">
        <v>2263</v>
      </c>
      <c r="G658" s="566" t="s">
        <v>2378</v>
      </c>
      <c r="H658" s="566" t="s">
        <v>437</v>
      </c>
      <c r="I658" s="566" t="s">
        <v>2379</v>
      </c>
      <c r="J658" s="566" t="s">
        <v>2380</v>
      </c>
      <c r="K658" s="566" t="s">
        <v>2381</v>
      </c>
      <c r="L658" s="567">
        <v>91.14</v>
      </c>
      <c r="M658" s="567">
        <v>273.42</v>
      </c>
      <c r="N658" s="566">
        <v>3</v>
      </c>
      <c r="O658" s="630">
        <v>1.5</v>
      </c>
      <c r="P658" s="567"/>
      <c r="Q658" s="582">
        <v>0</v>
      </c>
      <c r="R658" s="566"/>
      <c r="S658" s="582">
        <v>0</v>
      </c>
      <c r="T658" s="630"/>
      <c r="U658" s="612">
        <v>0</v>
      </c>
    </row>
    <row r="659" spans="1:21" ht="14.4" customHeight="1" x14ac:dyDescent="0.3">
      <c r="A659" s="565">
        <v>30</v>
      </c>
      <c r="B659" s="566" t="s">
        <v>438</v>
      </c>
      <c r="C659" s="566">
        <v>89301301</v>
      </c>
      <c r="D659" s="628" t="s">
        <v>3533</v>
      </c>
      <c r="E659" s="629" t="s">
        <v>2276</v>
      </c>
      <c r="F659" s="566" t="s">
        <v>2263</v>
      </c>
      <c r="G659" s="566" t="s">
        <v>2728</v>
      </c>
      <c r="H659" s="566" t="s">
        <v>437</v>
      </c>
      <c r="I659" s="566" t="s">
        <v>2882</v>
      </c>
      <c r="J659" s="566" t="s">
        <v>762</v>
      </c>
      <c r="K659" s="566" t="s">
        <v>2883</v>
      </c>
      <c r="L659" s="567">
        <v>709.97</v>
      </c>
      <c r="M659" s="567">
        <v>2839.88</v>
      </c>
      <c r="N659" s="566">
        <v>4</v>
      </c>
      <c r="O659" s="630">
        <v>2</v>
      </c>
      <c r="P659" s="567">
        <v>709.97</v>
      </c>
      <c r="Q659" s="582">
        <v>0.25</v>
      </c>
      <c r="R659" s="566">
        <v>1</v>
      </c>
      <c r="S659" s="582">
        <v>0.25</v>
      </c>
      <c r="T659" s="630">
        <v>0.5</v>
      </c>
      <c r="U659" s="612">
        <v>0.25</v>
      </c>
    </row>
    <row r="660" spans="1:21" ht="14.4" customHeight="1" x14ac:dyDescent="0.3">
      <c r="A660" s="565">
        <v>30</v>
      </c>
      <c r="B660" s="566" t="s">
        <v>438</v>
      </c>
      <c r="C660" s="566">
        <v>89301301</v>
      </c>
      <c r="D660" s="628" t="s">
        <v>3533</v>
      </c>
      <c r="E660" s="629" t="s">
        <v>2276</v>
      </c>
      <c r="F660" s="566" t="s">
        <v>2263</v>
      </c>
      <c r="G660" s="566" t="s">
        <v>2382</v>
      </c>
      <c r="H660" s="566" t="s">
        <v>1360</v>
      </c>
      <c r="I660" s="566" t="s">
        <v>1802</v>
      </c>
      <c r="J660" s="566" t="s">
        <v>1426</v>
      </c>
      <c r="K660" s="566" t="s">
        <v>1427</v>
      </c>
      <c r="L660" s="567">
        <v>0</v>
      </c>
      <c r="M660" s="567">
        <v>0</v>
      </c>
      <c r="N660" s="566">
        <v>2</v>
      </c>
      <c r="O660" s="630">
        <v>1.5</v>
      </c>
      <c r="P660" s="567">
        <v>0</v>
      </c>
      <c r="Q660" s="582"/>
      <c r="R660" s="566">
        <v>1</v>
      </c>
      <c r="S660" s="582">
        <v>0.5</v>
      </c>
      <c r="T660" s="630">
        <v>0.5</v>
      </c>
      <c r="U660" s="612">
        <v>0.33333333333333331</v>
      </c>
    </row>
    <row r="661" spans="1:21" ht="14.4" customHeight="1" x14ac:dyDescent="0.3">
      <c r="A661" s="565">
        <v>30</v>
      </c>
      <c r="B661" s="566" t="s">
        <v>438</v>
      </c>
      <c r="C661" s="566">
        <v>89301301</v>
      </c>
      <c r="D661" s="628" t="s">
        <v>3533</v>
      </c>
      <c r="E661" s="629" t="s">
        <v>2276</v>
      </c>
      <c r="F661" s="566" t="s">
        <v>2263</v>
      </c>
      <c r="G661" s="566" t="s">
        <v>2582</v>
      </c>
      <c r="H661" s="566" t="s">
        <v>1360</v>
      </c>
      <c r="I661" s="566" t="s">
        <v>2583</v>
      </c>
      <c r="J661" s="566" t="s">
        <v>1793</v>
      </c>
      <c r="K661" s="566" t="s">
        <v>2584</v>
      </c>
      <c r="L661" s="567">
        <v>190.48</v>
      </c>
      <c r="M661" s="567">
        <v>190.48</v>
      </c>
      <c r="N661" s="566">
        <v>1</v>
      </c>
      <c r="O661" s="630">
        <v>0.5</v>
      </c>
      <c r="P661" s="567"/>
      <c r="Q661" s="582">
        <v>0</v>
      </c>
      <c r="R661" s="566"/>
      <c r="S661" s="582">
        <v>0</v>
      </c>
      <c r="T661" s="630"/>
      <c r="U661" s="612">
        <v>0</v>
      </c>
    </row>
    <row r="662" spans="1:21" ht="14.4" customHeight="1" x14ac:dyDescent="0.3">
      <c r="A662" s="565">
        <v>30</v>
      </c>
      <c r="B662" s="566" t="s">
        <v>438</v>
      </c>
      <c r="C662" s="566">
        <v>89301301</v>
      </c>
      <c r="D662" s="628" t="s">
        <v>3533</v>
      </c>
      <c r="E662" s="629" t="s">
        <v>2276</v>
      </c>
      <c r="F662" s="566" t="s">
        <v>2263</v>
      </c>
      <c r="G662" s="566" t="s">
        <v>2591</v>
      </c>
      <c r="H662" s="566" t="s">
        <v>437</v>
      </c>
      <c r="I662" s="566" t="s">
        <v>2594</v>
      </c>
      <c r="J662" s="566" t="s">
        <v>2593</v>
      </c>
      <c r="K662" s="566" t="s">
        <v>2595</v>
      </c>
      <c r="L662" s="567">
        <v>559.04</v>
      </c>
      <c r="M662" s="567">
        <v>559.04</v>
      </c>
      <c r="N662" s="566">
        <v>1</v>
      </c>
      <c r="O662" s="630">
        <v>0.5</v>
      </c>
      <c r="P662" s="567">
        <v>559.04</v>
      </c>
      <c r="Q662" s="582">
        <v>1</v>
      </c>
      <c r="R662" s="566">
        <v>1</v>
      </c>
      <c r="S662" s="582">
        <v>1</v>
      </c>
      <c r="T662" s="630">
        <v>0.5</v>
      </c>
      <c r="U662" s="612">
        <v>1</v>
      </c>
    </row>
    <row r="663" spans="1:21" ht="14.4" customHeight="1" x14ac:dyDescent="0.3">
      <c r="A663" s="565">
        <v>30</v>
      </c>
      <c r="B663" s="566" t="s">
        <v>438</v>
      </c>
      <c r="C663" s="566">
        <v>89301301</v>
      </c>
      <c r="D663" s="628" t="s">
        <v>3533</v>
      </c>
      <c r="E663" s="629" t="s">
        <v>2276</v>
      </c>
      <c r="F663" s="566" t="s">
        <v>2263</v>
      </c>
      <c r="G663" s="566" t="s">
        <v>2591</v>
      </c>
      <c r="H663" s="566" t="s">
        <v>437</v>
      </c>
      <c r="I663" s="566" t="s">
        <v>2991</v>
      </c>
      <c r="J663" s="566" t="s">
        <v>1136</v>
      </c>
      <c r="K663" s="566" t="s">
        <v>2992</v>
      </c>
      <c r="L663" s="567">
        <v>251.42</v>
      </c>
      <c r="M663" s="567">
        <v>251.42</v>
      </c>
      <c r="N663" s="566">
        <v>1</v>
      </c>
      <c r="O663" s="630">
        <v>0.5</v>
      </c>
      <c r="P663" s="567">
        <v>251.42</v>
      </c>
      <c r="Q663" s="582">
        <v>1</v>
      </c>
      <c r="R663" s="566">
        <v>1</v>
      </c>
      <c r="S663" s="582">
        <v>1</v>
      </c>
      <c r="T663" s="630">
        <v>0.5</v>
      </c>
      <c r="U663" s="612">
        <v>1</v>
      </c>
    </row>
    <row r="664" spans="1:21" ht="14.4" customHeight="1" x14ac:dyDescent="0.3">
      <c r="A664" s="565">
        <v>30</v>
      </c>
      <c r="B664" s="566" t="s">
        <v>438</v>
      </c>
      <c r="C664" s="566">
        <v>89301301</v>
      </c>
      <c r="D664" s="628" t="s">
        <v>3533</v>
      </c>
      <c r="E664" s="629" t="s">
        <v>2276</v>
      </c>
      <c r="F664" s="566" t="s">
        <v>2263</v>
      </c>
      <c r="G664" s="566" t="s">
        <v>2383</v>
      </c>
      <c r="H664" s="566" t="s">
        <v>1360</v>
      </c>
      <c r="I664" s="566" t="s">
        <v>2013</v>
      </c>
      <c r="J664" s="566" t="s">
        <v>1404</v>
      </c>
      <c r="K664" s="566" t="s">
        <v>2014</v>
      </c>
      <c r="L664" s="567">
        <v>65.069999999999993</v>
      </c>
      <c r="M664" s="567">
        <v>130.13999999999999</v>
      </c>
      <c r="N664" s="566">
        <v>2</v>
      </c>
      <c r="O664" s="630">
        <v>1</v>
      </c>
      <c r="P664" s="567"/>
      <c r="Q664" s="582">
        <v>0</v>
      </c>
      <c r="R664" s="566"/>
      <c r="S664" s="582">
        <v>0</v>
      </c>
      <c r="T664" s="630"/>
      <c r="U664" s="612">
        <v>0</v>
      </c>
    </row>
    <row r="665" spans="1:21" ht="14.4" customHeight="1" x14ac:dyDescent="0.3">
      <c r="A665" s="565">
        <v>30</v>
      </c>
      <c r="B665" s="566" t="s">
        <v>438</v>
      </c>
      <c r="C665" s="566">
        <v>89301301</v>
      </c>
      <c r="D665" s="628" t="s">
        <v>3533</v>
      </c>
      <c r="E665" s="629" t="s">
        <v>2276</v>
      </c>
      <c r="F665" s="566" t="s">
        <v>2263</v>
      </c>
      <c r="G665" s="566" t="s">
        <v>2383</v>
      </c>
      <c r="H665" s="566" t="s">
        <v>1360</v>
      </c>
      <c r="I665" s="566" t="s">
        <v>2022</v>
      </c>
      <c r="J665" s="566" t="s">
        <v>1437</v>
      </c>
      <c r="K665" s="566" t="s">
        <v>2023</v>
      </c>
      <c r="L665" s="567">
        <v>50.57</v>
      </c>
      <c r="M665" s="567">
        <v>101.14</v>
      </c>
      <c r="N665" s="566">
        <v>2</v>
      </c>
      <c r="O665" s="630">
        <v>1</v>
      </c>
      <c r="P665" s="567"/>
      <c r="Q665" s="582">
        <v>0</v>
      </c>
      <c r="R665" s="566"/>
      <c r="S665" s="582">
        <v>0</v>
      </c>
      <c r="T665" s="630"/>
      <c r="U665" s="612">
        <v>0</v>
      </c>
    </row>
    <row r="666" spans="1:21" ht="14.4" customHeight="1" x14ac:dyDescent="0.3">
      <c r="A666" s="565">
        <v>30</v>
      </c>
      <c r="B666" s="566" t="s">
        <v>438</v>
      </c>
      <c r="C666" s="566">
        <v>89301301</v>
      </c>
      <c r="D666" s="628" t="s">
        <v>3533</v>
      </c>
      <c r="E666" s="629" t="s">
        <v>2276</v>
      </c>
      <c r="F666" s="566" t="s">
        <v>2263</v>
      </c>
      <c r="G666" s="566" t="s">
        <v>2383</v>
      </c>
      <c r="H666" s="566" t="s">
        <v>1360</v>
      </c>
      <c r="I666" s="566" t="s">
        <v>2024</v>
      </c>
      <c r="J666" s="566" t="s">
        <v>1438</v>
      </c>
      <c r="K666" s="566" t="s">
        <v>2025</v>
      </c>
      <c r="L666" s="567">
        <v>86.76</v>
      </c>
      <c r="M666" s="567">
        <v>86.76</v>
      </c>
      <c r="N666" s="566">
        <v>1</v>
      </c>
      <c r="O666" s="630">
        <v>0.5</v>
      </c>
      <c r="P666" s="567"/>
      <c r="Q666" s="582">
        <v>0</v>
      </c>
      <c r="R666" s="566"/>
      <c r="S666" s="582">
        <v>0</v>
      </c>
      <c r="T666" s="630"/>
      <c r="U666" s="612">
        <v>0</v>
      </c>
    </row>
    <row r="667" spans="1:21" ht="14.4" customHeight="1" x14ac:dyDescent="0.3">
      <c r="A667" s="565">
        <v>30</v>
      </c>
      <c r="B667" s="566" t="s">
        <v>438</v>
      </c>
      <c r="C667" s="566">
        <v>89301301</v>
      </c>
      <c r="D667" s="628" t="s">
        <v>3533</v>
      </c>
      <c r="E667" s="629" t="s">
        <v>2276</v>
      </c>
      <c r="F667" s="566" t="s">
        <v>2263</v>
      </c>
      <c r="G667" s="566" t="s">
        <v>2383</v>
      </c>
      <c r="H667" s="566" t="s">
        <v>437</v>
      </c>
      <c r="I667" s="566" t="s">
        <v>2026</v>
      </c>
      <c r="J667" s="566" t="s">
        <v>2745</v>
      </c>
      <c r="K667" s="566" t="s">
        <v>2028</v>
      </c>
      <c r="L667" s="567">
        <v>50.57</v>
      </c>
      <c r="M667" s="567">
        <v>50.57</v>
      </c>
      <c r="N667" s="566">
        <v>1</v>
      </c>
      <c r="O667" s="630">
        <v>0.5</v>
      </c>
      <c r="P667" s="567"/>
      <c r="Q667" s="582">
        <v>0</v>
      </c>
      <c r="R667" s="566"/>
      <c r="S667" s="582">
        <v>0</v>
      </c>
      <c r="T667" s="630"/>
      <c r="U667" s="612">
        <v>0</v>
      </c>
    </row>
    <row r="668" spans="1:21" ht="14.4" customHeight="1" x14ac:dyDescent="0.3">
      <c r="A668" s="565">
        <v>30</v>
      </c>
      <c r="B668" s="566" t="s">
        <v>438</v>
      </c>
      <c r="C668" s="566">
        <v>89301301</v>
      </c>
      <c r="D668" s="628" t="s">
        <v>3533</v>
      </c>
      <c r="E668" s="629" t="s">
        <v>2276</v>
      </c>
      <c r="F668" s="566" t="s">
        <v>2263</v>
      </c>
      <c r="G668" s="566" t="s">
        <v>2383</v>
      </c>
      <c r="H668" s="566" t="s">
        <v>437</v>
      </c>
      <c r="I668" s="566" t="s">
        <v>2026</v>
      </c>
      <c r="J668" s="566" t="s">
        <v>2027</v>
      </c>
      <c r="K668" s="566" t="s">
        <v>2028</v>
      </c>
      <c r="L668" s="567">
        <v>50.57</v>
      </c>
      <c r="M668" s="567">
        <v>50.57</v>
      </c>
      <c r="N668" s="566">
        <v>1</v>
      </c>
      <c r="O668" s="630">
        <v>0.5</v>
      </c>
      <c r="P668" s="567"/>
      <c r="Q668" s="582">
        <v>0</v>
      </c>
      <c r="R668" s="566"/>
      <c r="S668" s="582">
        <v>0</v>
      </c>
      <c r="T668" s="630"/>
      <c r="U668" s="612">
        <v>0</v>
      </c>
    </row>
    <row r="669" spans="1:21" ht="14.4" customHeight="1" x14ac:dyDescent="0.3">
      <c r="A669" s="565">
        <v>30</v>
      </c>
      <c r="B669" s="566" t="s">
        <v>438</v>
      </c>
      <c r="C669" s="566">
        <v>89301301</v>
      </c>
      <c r="D669" s="628" t="s">
        <v>3533</v>
      </c>
      <c r="E669" s="629" t="s">
        <v>2276</v>
      </c>
      <c r="F669" s="566" t="s">
        <v>2263</v>
      </c>
      <c r="G669" s="566" t="s">
        <v>2389</v>
      </c>
      <c r="H669" s="566" t="s">
        <v>437</v>
      </c>
      <c r="I669" s="566" t="s">
        <v>2390</v>
      </c>
      <c r="J669" s="566" t="s">
        <v>1053</v>
      </c>
      <c r="K669" s="566" t="s">
        <v>555</v>
      </c>
      <c r="L669" s="567">
        <v>1289.42</v>
      </c>
      <c r="M669" s="567">
        <v>1289.42</v>
      </c>
      <c r="N669" s="566">
        <v>1</v>
      </c>
      <c r="O669" s="630">
        <v>0.5</v>
      </c>
      <c r="P669" s="567"/>
      <c r="Q669" s="582">
        <v>0</v>
      </c>
      <c r="R669" s="566"/>
      <c r="S669" s="582">
        <v>0</v>
      </c>
      <c r="T669" s="630"/>
      <c r="U669" s="612">
        <v>0</v>
      </c>
    </row>
    <row r="670" spans="1:21" ht="14.4" customHeight="1" x14ac:dyDescent="0.3">
      <c r="A670" s="565">
        <v>30</v>
      </c>
      <c r="B670" s="566" t="s">
        <v>438</v>
      </c>
      <c r="C670" s="566">
        <v>89301301</v>
      </c>
      <c r="D670" s="628" t="s">
        <v>3533</v>
      </c>
      <c r="E670" s="629" t="s">
        <v>2276</v>
      </c>
      <c r="F670" s="566" t="s">
        <v>2263</v>
      </c>
      <c r="G670" s="566" t="s">
        <v>2391</v>
      </c>
      <c r="H670" s="566" t="s">
        <v>1360</v>
      </c>
      <c r="I670" s="566" t="s">
        <v>2392</v>
      </c>
      <c r="J670" s="566" t="s">
        <v>1502</v>
      </c>
      <c r="K670" s="566" t="s">
        <v>1503</v>
      </c>
      <c r="L670" s="567">
        <v>107.81</v>
      </c>
      <c r="M670" s="567">
        <v>646.8599999999999</v>
      </c>
      <c r="N670" s="566">
        <v>6</v>
      </c>
      <c r="O670" s="630">
        <v>3</v>
      </c>
      <c r="P670" s="567">
        <v>107.81</v>
      </c>
      <c r="Q670" s="582">
        <v>0.16666666666666669</v>
      </c>
      <c r="R670" s="566">
        <v>1</v>
      </c>
      <c r="S670" s="582">
        <v>0.16666666666666666</v>
      </c>
      <c r="T670" s="630">
        <v>0.5</v>
      </c>
      <c r="U670" s="612">
        <v>0.16666666666666666</v>
      </c>
    </row>
    <row r="671" spans="1:21" ht="14.4" customHeight="1" x14ac:dyDescent="0.3">
      <c r="A671" s="565">
        <v>30</v>
      </c>
      <c r="B671" s="566" t="s">
        <v>438</v>
      </c>
      <c r="C671" s="566">
        <v>89301301</v>
      </c>
      <c r="D671" s="628" t="s">
        <v>3533</v>
      </c>
      <c r="E671" s="629" t="s">
        <v>2276</v>
      </c>
      <c r="F671" s="566" t="s">
        <v>2263</v>
      </c>
      <c r="G671" s="566" t="s">
        <v>2747</v>
      </c>
      <c r="H671" s="566" t="s">
        <v>1360</v>
      </c>
      <c r="I671" s="566" t="s">
        <v>1977</v>
      </c>
      <c r="J671" s="566" t="s">
        <v>1381</v>
      </c>
      <c r="K671" s="566" t="s">
        <v>565</v>
      </c>
      <c r="L671" s="567">
        <v>83.54</v>
      </c>
      <c r="M671" s="567">
        <v>250.62</v>
      </c>
      <c r="N671" s="566">
        <v>3</v>
      </c>
      <c r="O671" s="630">
        <v>1.5</v>
      </c>
      <c r="P671" s="567">
        <v>83.54</v>
      </c>
      <c r="Q671" s="582">
        <v>0.33333333333333337</v>
      </c>
      <c r="R671" s="566">
        <v>1</v>
      </c>
      <c r="S671" s="582">
        <v>0.33333333333333331</v>
      </c>
      <c r="T671" s="630">
        <v>0.5</v>
      </c>
      <c r="U671" s="612">
        <v>0.33333333333333331</v>
      </c>
    </row>
    <row r="672" spans="1:21" ht="14.4" customHeight="1" x14ac:dyDescent="0.3">
      <c r="A672" s="565">
        <v>30</v>
      </c>
      <c r="B672" s="566" t="s">
        <v>438</v>
      </c>
      <c r="C672" s="566">
        <v>89301301</v>
      </c>
      <c r="D672" s="628" t="s">
        <v>3533</v>
      </c>
      <c r="E672" s="629" t="s">
        <v>2276</v>
      </c>
      <c r="F672" s="566" t="s">
        <v>2263</v>
      </c>
      <c r="G672" s="566" t="s">
        <v>2393</v>
      </c>
      <c r="H672" s="566" t="s">
        <v>437</v>
      </c>
      <c r="I672" s="566" t="s">
        <v>2890</v>
      </c>
      <c r="J672" s="566" t="s">
        <v>2891</v>
      </c>
      <c r="K672" s="566" t="s">
        <v>2892</v>
      </c>
      <c r="L672" s="567">
        <v>0</v>
      </c>
      <c r="M672" s="567">
        <v>0</v>
      </c>
      <c r="N672" s="566">
        <v>1</v>
      </c>
      <c r="O672" s="630">
        <v>0.5</v>
      </c>
      <c r="P672" s="567"/>
      <c r="Q672" s="582"/>
      <c r="R672" s="566"/>
      <c r="S672" s="582">
        <v>0</v>
      </c>
      <c r="T672" s="630"/>
      <c r="U672" s="612">
        <v>0</v>
      </c>
    </row>
    <row r="673" spans="1:21" ht="14.4" customHeight="1" x14ac:dyDescent="0.3">
      <c r="A673" s="565">
        <v>30</v>
      </c>
      <c r="B673" s="566" t="s">
        <v>438</v>
      </c>
      <c r="C673" s="566">
        <v>89301301</v>
      </c>
      <c r="D673" s="628" t="s">
        <v>3533</v>
      </c>
      <c r="E673" s="629" t="s">
        <v>2276</v>
      </c>
      <c r="F673" s="566" t="s">
        <v>2263</v>
      </c>
      <c r="G673" s="566" t="s">
        <v>2393</v>
      </c>
      <c r="H673" s="566" t="s">
        <v>437</v>
      </c>
      <c r="I673" s="566" t="s">
        <v>2394</v>
      </c>
      <c r="J673" s="566" t="s">
        <v>2395</v>
      </c>
      <c r="K673" s="566" t="s">
        <v>2396</v>
      </c>
      <c r="L673" s="567">
        <v>0</v>
      </c>
      <c r="M673" s="567">
        <v>0</v>
      </c>
      <c r="N673" s="566">
        <v>3</v>
      </c>
      <c r="O673" s="630">
        <v>1.5</v>
      </c>
      <c r="P673" s="567"/>
      <c r="Q673" s="582"/>
      <c r="R673" s="566"/>
      <c r="S673" s="582">
        <v>0</v>
      </c>
      <c r="T673" s="630"/>
      <c r="U673" s="612">
        <v>0</v>
      </c>
    </row>
    <row r="674" spans="1:21" ht="14.4" customHeight="1" x14ac:dyDescent="0.3">
      <c r="A674" s="565">
        <v>30</v>
      </c>
      <c r="B674" s="566" t="s">
        <v>438</v>
      </c>
      <c r="C674" s="566">
        <v>89301301</v>
      </c>
      <c r="D674" s="628" t="s">
        <v>3533</v>
      </c>
      <c r="E674" s="629" t="s">
        <v>2276</v>
      </c>
      <c r="F674" s="566" t="s">
        <v>2263</v>
      </c>
      <c r="G674" s="566" t="s">
        <v>2397</v>
      </c>
      <c r="H674" s="566" t="s">
        <v>1360</v>
      </c>
      <c r="I674" s="566" t="s">
        <v>1828</v>
      </c>
      <c r="J674" s="566" t="s">
        <v>1448</v>
      </c>
      <c r="K674" s="566" t="s">
        <v>1829</v>
      </c>
      <c r="L674" s="567">
        <v>86.41</v>
      </c>
      <c r="M674" s="567">
        <v>259.23</v>
      </c>
      <c r="N674" s="566">
        <v>3</v>
      </c>
      <c r="O674" s="630">
        <v>1.5</v>
      </c>
      <c r="P674" s="567"/>
      <c r="Q674" s="582">
        <v>0</v>
      </c>
      <c r="R674" s="566"/>
      <c r="S674" s="582">
        <v>0</v>
      </c>
      <c r="T674" s="630"/>
      <c r="U674" s="612">
        <v>0</v>
      </c>
    </row>
    <row r="675" spans="1:21" ht="14.4" customHeight="1" x14ac:dyDescent="0.3">
      <c r="A675" s="565">
        <v>30</v>
      </c>
      <c r="B675" s="566" t="s">
        <v>438</v>
      </c>
      <c r="C675" s="566">
        <v>89301301</v>
      </c>
      <c r="D675" s="628" t="s">
        <v>3533</v>
      </c>
      <c r="E675" s="629" t="s">
        <v>2276</v>
      </c>
      <c r="F675" s="566" t="s">
        <v>2263</v>
      </c>
      <c r="G675" s="566" t="s">
        <v>2610</v>
      </c>
      <c r="H675" s="566" t="s">
        <v>1360</v>
      </c>
      <c r="I675" s="566" t="s">
        <v>2008</v>
      </c>
      <c r="J675" s="566" t="s">
        <v>1422</v>
      </c>
      <c r="K675" s="566" t="s">
        <v>530</v>
      </c>
      <c r="L675" s="567">
        <v>38.130000000000003</v>
      </c>
      <c r="M675" s="567">
        <v>38.130000000000003</v>
      </c>
      <c r="N675" s="566">
        <v>1</v>
      </c>
      <c r="O675" s="630">
        <v>0.5</v>
      </c>
      <c r="P675" s="567"/>
      <c r="Q675" s="582">
        <v>0</v>
      </c>
      <c r="R675" s="566"/>
      <c r="S675" s="582">
        <v>0</v>
      </c>
      <c r="T675" s="630"/>
      <c r="U675" s="612">
        <v>0</v>
      </c>
    </row>
    <row r="676" spans="1:21" ht="14.4" customHeight="1" x14ac:dyDescent="0.3">
      <c r="A676" s="565">
        <v>30</v>
      </c>
      <c r="B676" s="566" t="s">
        <v>438</v>
      </c>
      <c r="C676" s="566">
        <v>89301301</v>
      </c>
      <c r="D676" s="628" t="s">
        <v>3533</v>
      </c>
      <c r="E676" s="629" t="s">
        <v>2276</v>
      </c>
      <c r="F676" s="566" t="s">
        <v>2263</v>
      </c>
      <c r="G676" s="566" t="s">
        <v>2611</v>
      </c>
      <c r="H676" s="566" t="s">
        <v>437</v>
      </c>
      <c r="I676" s="566" t="s">
        <v>2612</v>
      </c>
      <c r="J676" s="566" t="s">
        <v>2613</v>
      </c>
      <c r="K676" s="566" t="s">
        <v>2614</v>
      </c>
      <c r="L676" s="567">
        <v>56.01</v>
      </c>
      <c r="M676" s="567">
        <v>56.01</v>
      </c>
      <c r="N676" s="566">
        <v>1</v>
      </c>
      <c r="O676" s="630">
        <v>0.5</v>
      </c>
      <c r="P676" s="567"/>
      <c r="Q676" s="582">
        <v>0</v>
      </c>
      <c r="R676" s="566"/>
      <c r="S676" s="582">
        <v>0</v>
      </c>
      <c r="T676" s="630"/>
      <c r="U676" s="612">
        <v>0</v>
      </c>
    </row>
    <row r="677" spans="1:21" ht="14.4" customHeight="1" x14ac:dyDescent="0.3">
      <c r="A677" s="565">
        <v>30</v>
      </c>
      <c r="B677" s="566" t="s">
        <v>438</v>
      </c>
      <c r="C677" s="566">
        <v>89301301</v>
      </c>
      <c r="D677" s="628" t="s">
        <v>3533</v>
      </c>
      <c r="E677" s="629" t="s">
        <v>2276</v>
      </c>
      <c r="F677" s="566" t="s">
        <v>2263</v>
      </c>
      <c r="G677" s="566" t="s">
        <v>2402</v>
      </c>
      <c r="H677" s="566" t="s">
        <v>437</v>
      </c>
      <c r="I677" s="566" t="s">
        <v>2405</v>
      </c>
      <c r="J677" s="566" t="s">
        <v>881</v>
      </c>
      <c r="K677" s="566" t="s">
        <v>2406</v>
      </c>
      <c r="L677" s="567">
        <v>23.4</v>
      </c>
      <c r="M677" s="567">
        <v>46.8</v>
      </c>
      <c r="N677" s="566">
        <v>2</v>
      </c>
      <c r="O677" s="630">
        <v>1</v>
      </c>
      <c r="P677" s="567"/>
      <c r="Q677" s="582">
        <v>0</v>
      </c>
      <c r="R677" s="566"/>
      <c r="S677" s="582">
        <v>0</v>
      </c>
      <c r="T677" s="630"/>
      <c r="U677" s="612">
        <v>0</v>
      </c>
    </row>
    <row r="678" spans="1:21" ht="14.4" customHeight="1" x14ac:dyDescent="0.3">
      <c r="A678" s="565">
        <v>30</v>
      </c>
      <c r="B678" s="566" t="s">
        <v>438</v>
      </c>
      <c r="C678" s="566">
        <v>89301301</v>
      </c>
      <c r="D678" s="628" t="s">
        <v>3533</v>
      </c>
      <c r="E678" s="629" t="s">
        <v>2276</v>
      </c>
      <c r="F678" s="566" t="s">
        <v>2263</v>
      </c>
      <c r="G678" s="566" t="s">
        <v>2402</v>
      </c>
      <c r="H678" s="566" t="s">
        <v>1360</v>
      </c>
      <c r="I678" s="566" t="s">
        <v>2754</v>
      </c>
      <c r="J678" s="566" t="s">
        <v>2755</v>
      </c>
      <c r="K678" s="566" t="s">
        <v>2756</v>
      </c>
      <c r="L678" s="567">
        <v>100.04</v>
      </c>
      <c r="M678" s="567">
        <v>200.08</v>
      </c>
      <c r="N678" s="566">
        <v>2</v>
      </c>
      <c r="O678" s="630">
        <v>1</v>
      </c>
      <c r="P678" s="567">
        <v>100.04</v>
      </c>
      <c r="Q678" s="582">
        <v>0.5</v>
      </c>
      <c r="R678" s="566">
        <v>1</v>
      </c>
      <c r="S678" s="582">
        <v>0.5</v>
      </c>
      <c r="T678" s="630">
        <v>0.5</v>
      </c>
      <c r="U678" s="612">
        <v>0.5</v>
      </c>
    </row>
    <row r="679" spans="1:21" ht="14.4" customHeight="1" x14ac:dyDescent="0.3">
      <c r="A679" s="565">
        <v>30</v>
      </c>
      <c r="B679" s="566" t="s">
        <v>438</v>
      </c>
      <c r="C679" s="566">
        <v>89301301</v>
      </c>
      <c r="D679" s="628" t="s">
        <v>3533</v>
      </c>
      <c r="E679" s="629" t="s">
        <v>2276</v>
      </c>
      <c r="F679" s="566" t="s">
        <v>2263</v>
      </c>
      <c r="G679" s="566" t="s">
        <v>2402</v>
      </c>
      <c r="H679" s="566" t="s">
        <v>437</v>
      </c>
      <c r="I679" s="566" t="s">
        <v>2407</v>
      </c>
      <c r="J679" s="566" t="s">
        <v>913</v>
      </c>
      <c r="K679" s="566" t="s">
        <v>2149</v>
      </c>
      <c r="L679" s="567">
        <v>44.89</v>
      </c>
      <c r="M679" s="567">
        <v>134.67000000000002</v>
      </c>
      <c r="N679" s="566">
        <v>3</v>
      </c>
      <c r="O679" s="630">
        <v>1.5</v>
      </c>
      <c r="P679" s="567">
        <v>44.89</v>
      </c>
      <c r="Q679" s="582">
        <v>0.33333333333333331</v>
      </c>
      <c r="R679" s="566">
        <v>1</v>
      </c>
      <c r="S679" s="582">
        <v>0.33333333333333331</v>
      </c>
      <c r="T679" s="630">
        <v>0.5</v>
      </c>
      <c r="U679" s="612">
        <v>0.33333333333333331</v>
      </c>
    </row>
    <row r="680" spans="1:21" ht="14.4" customHeight="1" x14ac:dyDescent="0.3">
      <c r="A680" s="565">
        <v>30</v>
      </c>
      <c r="B680" s="566" t="s">
        <v>438</v>
      </c>
      <c r="C680" s="566">
        <v>89301301</v>
      </c>
      <c r="D680" s="628" t="s">
        <v>3533</v>
      </c>
      <c r="E680" s="629" t="s">
        <v>2276</v>
      </c>
      <c r="F680" s="566" t="s">
        <v>2263</v>
      </c>
      <c r="G680" s="566" t="s">
        <v>2402</v>
      </c>
      <c r="H680" s="566" t="s">
        <v>437</v>
      </c>
      <c r="I680" s="566" t="s">
        <v>1891</v>
      </c>
      <c r="J680" s="566" t="s">
        <v>1892</v>
      </c>
      <c r="K680" s="566" t="s">
        <v>1014</v>
      </c>
      <c r="L680" s="567">
        <v>60.02</v>
      </c>
      <c r="M680" s="567">
        <v>180.06</v>
      </c>
      <c r="N680" s="566">
        <v>3</v>
      </c>
      <c r="O680" s="630">
        <v>1.5</v>
      </c>
      <c r="P680" s="567"/>
      <c r="Q680" s="582">
        <v>0</v>
      </c>
      <c r="R680" s="566"/>
      <c r="S680" s="582">
        <v>0</v>
      </c>
      <c r="T680" s="630"/>
      <c r="U680" s="612">
        <v>0</v>
      </c>
    </row>
    <row r="681" spans="1:21" ht="14.4" customHeight="1" x14ac:dyDescent="0.3">
      <c r="A681" s="565">
        <v>30</v>
      </c>
      <c r="B681" s="566" t="s">
        <v>438</v>
      </c>
      <c r="C681" s="566">
        <v>89301301</v>
      </c>
      <c r="D681" s="628" t="s">
        <v>3533</v>
      </c>
      <c r="E681" s="629" t="s">
        <v>2276</v>
      </c>
      <c r="F681" s="566" t="s">
        <v>2263</v>
      </c>
      <c r="G681" s="566" t="s">
        <v>2402</v>
      </c>
      <c r="H681" s="566" t="s">
        <v>437</v>
      </c>
      <c r="I681" s="566" t="s">
        <v>2412</v>
      </c>
      <c r="J681" s="566" t="s">
        <v>605</v>
      </c>
      <c r="K681" s="566" t="s">
        <v>2413</v>
      </c>
      <c r="L681" s="567">
        <v>33.68</v>
      </c>
      <c r="M681" s="567">
        <v>33.68</v>
      </c>
      <c r="N681" s="566">
        <v>1</v>
      </c>
      <c r="O681" s="630">
        <v>0.5</v>
      </c>
      <c r="P681" s="567">
        <v>33.68</v>
      </c>
      <c r="Q681" s="582">
        <v>1</v>
      </c>
      <c r="R681" s="566">
        <v>1</v>
      </c>
      <c r="S681" s="582">
        <v>1</v>
      </c>
      <c r="T681" s="630">
        <v>0.5</v>
      </c>
      <c r="U681" s="612">
        <v>1</v>
      </c>
    </row>
    <row r="682" spans="1:21" ht="14.4" customHeight="1" x14ac:dyDescent="0.3">
      <c r="A682" s="565">
        <v>30</v>
      </c>
      <c r="B682" s="566" t="s">
        <v>438</v>
      </c>
      <c r="C682" s="566">
        <v>89301301</v>
      </c>
      <c r="D682" s="628" t="s">
        <v>3533</v>
      </c>
      <c r="E682" s="629" t="s">
        <v>2276</v>
      </c>
      <c r="F682" s="566" t="s">
        <v>2263</v>
      </c>
      <c r="G682" s="566" t="s">
        <v>2402</v>
      </c>
      <c r="H682" s="566" t="s">
        <v>437</v>
      </c>
      <c r="I682" s="566" t="s">
        <v>2993</v>
      </c>
      <c r="J682" s="566" t="s">
        <v>1013</v>
      </c>
      <c r="K682" s="566" t="s">
        <v>1014</v>
      </c>
      <c r="L682" s="567">
        <v>60.02</v>
      </c>
      <c r="M682" s="567">
        <v>60.02</v>
      </c>
      <c r="N682" s="566">
        <v>1</v>
      </c>
      <c r="O682" s="630">
        <v>0.5</v>
      </c>
      <c r="P682" s="567"/>
      <c r="Q682" s="582">
        <v>0</v>
      </c>
      <c r="R682" s="566"/>
      <c r="S682" s="582">
        <v>0</v>
      </c>
      <c r="T682" s="630"/>
      <c r="U682" s="612">
        <v>0</v>
      </c>
    </row>
    <row r="683" spans="1:21" ht="14.4" customHeight="1" x14ac:dyDescent="0.3">
      <c r="A683" s="565">
        <v>30</v>
      </c>
      <c r="B683" s="566" t="s">
        <v>438</v>
      </c>
      <c r="C683" s="566">
        <v>89301301</v>
      </c>
      <c r="D683" s="628" t="s">
        <v>3533</v>
      </c>
      <c r="E683" s="629" t="s">
        <v>2276</v>
      </c>
      <c r="F683" s="566" t="s">
        <v>2263</v>
      </c>
      <c r="G683" s="566" t="s">
        <v>2994</v>
      </c>
      <c r="H683" s="566" t="s">
        <v>437</v>
      </c>
      <c r="I683" s="566" t="s">
        <v>2995</v>
      </c>
      <c r="J683" s="566" t="s">
        <v>1572</v>
      </c>
      <c r="K683" s="566" t="s">
        <v>2546</v>
      </c>
      <c r="L683" s="567">
        <v>31.54</v>
      </c>
      <c r="M683" s="567">
        <v>31.54</v>
      </c>
      <c r="N683" s="566">
        <v>1</v>
      </c>
      <c r="O683" s="630">
        <v>1</v>
      </c>
      <c r="P683" s="567"/>
      <c r="Q683" s="582">
        <v>0</v>
      </c>
      <c r="R683" s="566"/>
      <c r="S683" s="582">
        <v>0</v>
      </c>
      <c r="T683" s="630"/>
      <c r="U683" s="612">
        <v>0</v>
      </c>
    </row>
    <row r="684" spans="1:21" ht="14.4" customHeight="1" x14ac:dyDescent="0.3">
      <c r="A684" s="565">
        <v>30</v>
      </c>
      <c r="B684" s="566" t="s">
        <v>438</v>
      </c>
      <c r="C684" s="566">
        <v>89301301</v>
      </c>
      <c r="D684" s="628" t="s">
        <v>3533</v>
      </c>
      <c r="E684" s="629" t="s">
        <v>2276</v>
      </c>
      <c r="F684" s="566" t="s">
        <v>2263</v>
      </c>
      <c r="G684" s="566" t="s">
        <v>2757</v>
      </c>
      <c r="H684" s="566" t="s">
        <v>437</v>
      </c>
      <c r="I684" s="566" t="s">
        <v>2758</v>
      </c>
      <c r="J684" s="566" t="s">
        <v>948</v>
      </c>
      <c r="K684" s="566" t="s">
        <v>2759</v>
      </c>
      <c r="L684" s="567">
        <v>59.29</v>
      </c>
      <c r="M684" s="567">
        <v>118.58</v>
      </c>
      <c r="N684" s="566">
        <v>2</v>
      </c>
      <c r="O684" s="630">
        <v>1</v>
      </c>
      <c r="P684" s="567"/>
      <c r="Q684" s="582">
        <v>0</v>
      </c>
      <c r="R684" s="566"/>
      <c r="S684" s="582">
        <v>0</v>
      </c>
      <c r="T684" s="630"/>
      <c r="U684" s="612">
        <v>0</v>
      </c>
    </row>
    <row r="685" spans="1:21" ht="14.4" customHeight="1" x14ac:dyDescent="0.3">
      <c r="A685" s="565">
        <v>30</v>
      </c>
      <c r="B685" s="566" t="s">
        <v>438</v>
      </c>
      <c r="C685" s="566">
        <v>89301301</v>
      </c>
      <c r="D685" s="628" t="s">
        <v>3533</v>
      </c>
      <c r="E685" s="629" t="s">
        <v>2276</v>
      </c>
      <c r="F685" s="566" t="s">
        <v>2263</v>
      </c>
      <c r="G685" s="566" t="s">
        <v>2619</v>
      </c>
      <c r="H685" s="566" t="s">
        <v>437</v>
      </c>
      <c r="I685" s="566" t="s">
        <v>2620</v>
      </c>
      <c r="J685" s="566" t="s">
        <v>770</v>
      </c>
      <c r="K685" s="566" t="s">
        <v>2621</v>
      </c>
      <c r="L685" s="567">
        <v>400.53</v>
      </c>
      <c r="M685" s="567">
        <v>400.53</v>
      </c>
      <c r="N685" s="566">
        <v>1</v>
      </c>
      <c r="O685" s="630">
        <v>0.5</v>
      </c>
      <c r="P685" s="567"/>
      <c r="Q685" s="582">
        <v>0</v>
      </c>
      <c r="R685" s="566"/>
      <c r="S685" s="582">
        <v>0</v>
      </c>
      <c r="T685" s="630"/>
      <c r="U685" s="612">
        <v>0</v>
      </c>
    </row>
    <row r="686" spans="1:21" ht="14.4" customHeight="1" x14ac:dyDescent="0.3">
      <c r="A686" s="565">
        <v>30</v>
      </c>
      <c r="B686" s="566" t="s">
        <v>438</v>
      </c>
      <c r="C686" s="566">
        <v>89301301</v>
      </c>
      <c r="D686" s="628" t="s">
        <v>3533</v>
      </c>
      <c r="E686" s="629" t="s">
        <v>2276</v>
      </c>
      <c r="F686" s="566" t="s">
        <v>2263</v>
      </c>
      <c r="G686" s="566" t="s">
        <v>2417</v>
      </c>
      <c r="H686" s="566" t="s">
        <v>1360</v>
      </c>
      <c r="I686" s="566" t="s">
        <v>1842</v>
      </c>
      <c r="J686" s="566" t="s">
        <v>1411</v>
      </c>
      <c r="K686" s="566" t="s">
        <v>1412</v>
      </c>
      <c r="L686" s="567">
        <v>468.96</v>
      </c>
      <c r="M686" s="567">
        <v>468.96</v>
      </c>
      <c r="N686" s="566">
        <v>1</v>
      </c>
      <c r="O686" s="630">
        <v>0.5</v>
      </c>
      <c r="P686" s="567"/>
      <c r="Q686" s="582">
        <v>0</v>
      </c>
      <c r="R686" s="566"/>
      <c r="S686" s="582">
        <v>0</v>
      </c>
      <c r="T686" s="630"/>
      <c r="U686" s="612">
        <v>0</v>
      </c>
    </row>
    <row r="687" spans="1:21" ht="14.4" customHeight="1" x14ac:dyDescent="0.3">
      <c r="A687" s="565">
        <v>30</v>
      </c>
      <c r="B687" s="566" t="s">
        <v>438</v>
      </c>
      <c r="C687" s="566">
        <v>89301301</v>
      </c>
      <c r="D687" s="628" t="s">
        <v>3533</v>
      </c>
      <c r="E687" s="629" t="s">
        <v>2276</v>
      </c>
      <c r="F687" s="566" t="s">
        <v>2263</v>
      </c>
      <c r="G687" s="566" t="s">
        <v>2417</v>
      </c>
      <c r="H687" s="566" t="s">
        <v>1360</v>
      </c>
      <c r="I687" s="566" t="s">
        <v>1843</v>
      </c>
      <c r="J687" s="566" t="s">
        <v>1411</v>
      </c>
      <c r="K687" s="566" t="s">
        <v>1413</v>
      </c>
      <c r="L687" s="567">
        <v>625.29</v>
      </c>
      <c r="M687" s="567">
        <v>1875.87</v>
      </c>
      <c r="N687" s="566">
        <v>3</v>
      </c>
      <c r="O687" s="630">
        <v>1.5</v>
      </c>
      <c r="P687" s="567">
        <v>625.29</v>
      </c>
      <c r="Q687" s="582">
        <v>0.33333333333333331</v>
      </c>
      <c r="R687" s="566">
        <v>1</v>
      </c>
      <c r="S687" s="582">
        <v>0.33333333333333331</v>
      </c>
      <c r="T687" s="630">
        <v>1</v>
      </c>
      <c r="U687" s="612">
        <v>0.66666666666666663</v>
      </c>
    </row>
    <row r="688" spans="1:21" ht="14.4" customHeight="1" x14ac:dyDescent="0.3">
      <c r="A688" s="565">
        <v>30</v>
      </c>
      <c r="B688" s="566" t="s">
        <v>438</v>
      </c>
      <c r="C688" s="566">
        <v>89301301</v>
      </c>
      <c r="D688" s="628" t="s">
        <v>3533</v>
      </c>
      <c r="E688" s="629" t="s">
        <v>2276</v>
      </c>
      <c r="F688" s="566" t="s">
        <v>2263</v>
      </c>
      <c r="G688" s="566" t="s">
        <v>2417</v>
      </c>
      <c r="H688" s="566" t="s">
        <v>1360</v>
      </c>
      <c r="I688" s="566" t="s">
        <v>1844</v>
      </c>
      <c r="J688" s="566" t="s">
        <v>1411</v>
      </c>
      <c r="K688" s="566" t="s">
        <v>1414</v>
      </c>
      <c r="L688" s="567">
        <v>937.93</v>
      </c>
      <c r="M688" s="567">
        <v>5627.58</v>
      </c>
      <c r="N688" s="566">
        <v>6</v>
      </c>
      <c r="O688" s="630">
        <v>1.5</v>
      </c>
      <c r="P688" s="567">
        <v>937.93</v>
      </c>
      <c r="Q688" s="582">
        <v>0.16666666666666666</v>
      </c>
      <c r="R688" s="566">
        <v>1</v>
      </c>
      <c r="S688" s="582">
        <v>0.16666666666666666</v>
      </c>
      <c r="T688" s="630">
        <v>0.5</v>
      </c>
      <c r="U688" s="612">
        <v>0.33333333333333331</v>
      </c>
    </row>
    <row r="689" spans="1:21" ht="14.4" customHeight="1" x14ac:dyDescent="0.3">
      <c r="A689" s="565">
        <v>30</v>
      </c>
      <c r="B689" s="566" t="s">
        <v>438</v>
      </c>
      <c r="C689" s="566">
        <v>89301301</v>
      </c>
      <c r="D689" s="628" t="s">
        <v>3533</v>
      </c>
      <c r="E689" s="629" t="s">
        <v>2276</v>
      </c>
      <c r="F689" s="566" t="s">
        <v>2263</v>
      </c>
      <c r="G689" s="566" t="s">
        <v>2417</v>
      </c>
      <c r="H689" s="566" t="s">
        <v>1360</v>
      </c>
      <c r="I689" s="566" t="s">
        <v>2622</v>
      </c>
      <c r="J689" s="566" t="s">
        <v>1460</v>
      </c>
      <c r="K689" s="566" t="s">
        <v>1414</v>
      </c>
      <c r="L689" s="567">
        <v>1749.69</v>
      </c>
      <c r="M689" s="567">
        <v>3499.38</v>
      </c>
      <c r="N689" s="566">
        <v>2</v>
      </c>
      <c r="O689" s="630">
        <v>0.5</v>
      </c>
      <c r="P689" s="567">
        <v>3499.38</v>
      </c>
      <c r="Q689" s="582">
        <v>1</v>
      </c>
      <c r="R689" s="566">
        <v>2</v>
      </c>
      <c r="S689" s="582">
        <v>1</v>
      </c>
      <c r="T689" s="630">
        <v>0.5</v>
      </c>
      <c r="U689" s="612">
        <v>1</v>
      </c>
    </row>
    <row r="690" spans="1:21" ht="14.4" customHeight="1" x14ac:dyDescent="0.3">
      <c r="A690" s="565">
        <v>30</v>
      </c>
      <c r="B690" s="566" t="s">
        <v>438</v>
      </c>
      <c r="C690" s="566">
        <v>89301301</v>
      </c>
      <c r="D690" s="628" t="s">
        <v>3533</v>
      </c>
      <c r="E690" s="629" t="s">
        <v>2276</v>
      </c>
      <c r="F690" s="566" t="s">
        <v>2263</v>
      </c>
      <c r="G690" s="566" t="s">
        <v>2418</v>
      </c>
      <c r="H690" s="566" t="s">
        <v>1360</v>
      </c>
      <c r="I690" s="566" t="s">
        <v>1917</v>
      </c>
      <c r="J690" s="566" t="s">
        <v>1524</v>
      </c>
      <c r="K690" s="566" t="s">
        <v>1525</v>
      </c>
      <c r="L690" s="567">
        <v>55.38</v>
      </c>
      <c r="M690" s="567">
        <v>221.52</v>
      </c>
      <c r="N690" s="566">
        <v>4</v>
      </c>
      <c r="O690" s="630">
        <v>2</v>
      </c>
      <c r="P690" s="567"/>
      <c r="Q690" s="582">
        <v>0</v>
      </c>
      <c r="R690" s="566"/>
      <c r="S690" s="582">
        <v>0</v>
      </c>
      <c r="T690" s="630"/>
      <c r="U690" s="612">
        <v>0</v>
      </c>
    </row>
    <row r="691" spans="1:21" ht="14.4" customHeight="1" x14ac:dyDescent="0.3">
      <c r="A691" s="565">
        <v>30</v>
      </c>
      <c r="B691" s="566" t="s">
        <v>438</v>
      </c>
      <c r="C691" s="566">
        <v>89301301</v>
      </c>
      <c r="D691" s="628" t="s">
        <v>3533</v>
      </c>
      <c r="E691" s="629" t="s">
        <v>2276</v>
      </c>
      <c r="F691" s="566" t="s">
        <v>2263</v>
      </c>
      <c r="G691" s="566" t="s">
        <v>2418</v>
      </c>
      <c r="H691" s="566" t="s">
        <v>437</v>
      </c>
      <c r="I691" s="566" t="s">
        <v>1919</v>
      </c>
      <c r="J691" s="566" t="s">
        <v>470</v>
      </c>
      <c r="K691" s="566" t="s">
        <v>1920</v>
      </c>
      <c r="L691" s="567">
        <v>51.69</v>
      </c>
      <c r="M691" s="567">
        <v>51.69</v>
      </c>
      <c r="N691" s="566">
        <v>1</v>
      </c>
      <c r="O691" s="630">
        <v>0.5</v>
      </c>
      <c r="P691" s="567"/>
      <c r="Q691" s="582">
        <v>0</v>
      </c>
      <c r="R691" s="566"/>
      <c r="S691" s="582">
        <v>0</v>
      </c>
      <c r="T691" s="630"/>
      <c r="U691" s="612">
        <v>0</v>
      </c>
    </row>
    <row r="692" spans="1:21" ht="14.4" customHeight="1" x14ac:dyDescent="0.3">
      <c r="A692" s="565">
        <v>30</v>
      </c>
      <c r="B692" s="566" t="s">
        <v>438</v>
      </c>
      <c r="C692" s="566">
        <v>89301301</v>
      </c>
      <c r="D692" s="628" t="s">
        <v>3533</v>
      </c>
      <c r="E692" s="629" t="s">
        <v>2276</v>
      </c>
      <c r="F692" s="566" t="s">
        <v>2263</v>
      </c>
      <c r="G692" s="566" t="s">
        <v>2419</v>
      </c>
      <c r="H692" s="566" t="s">
        <v>437</v>
      </c>
      <c r="I692" s="566" t="s">
        <v>2420</v>
      </c>
      <c r="J692" s="566" t="s">
        <v>1607</v>
      </c>
      <c r="K692" s="566" t="s">
        <v>1608</v>
      </c>
      <c r="L692" s="567">
        <v>153.52000000000001</v>
      </c>
      <c r="M692" s="567">
        <v>307.04000000000002</v>
      </c>
      <c r="N692" s="566">
        <v>2</v>
      </c>
      <c r="O692" s="630">
        <v>1</v>
      </c>
      <c r="P692" s="567"/>
      <c r="Q692" s="582">
        <v>0</v>
      </c>
      <c r="R692" s="566"/>
      <c r="S692" s="582">
        <v>0</v>
      </c>
      <c r="T692" s="630"/>
      <c r="U692" s="612">
        <v>0</v>
      </c>
    </row>
    <row r="693" spans="1:21" ht="14.4" customHeight="1" x14ac:dyDescent="0.3">
      <c r="A693" s="565">
        <v>30</v>
      </c>
      <c r="B693" s="566" t="s">
        <v>438</v>
      </c>
      <c r="C693" s="566">
        <v>89301301</v>
      </c>
      <c r="D693" s="628" t="s">
        <v>3533</v>
      </c>
      <c r="E693" s="629" t="s">
        <v>2276</v>
      </c>
      <c r="F693" s="566" t="s">
        <v>2263</v>
      </c>
      <c r="G693" s="566" t="s">
        <v>2421</v>
      </c>
      <c r="H693" s="566" t="s">
        <v>437</v>
      </c>
      <c r="I693" s="566" t="s">
        <v>1780</v>
      </c>
      <c r="J693" s="566" t="s">
        <v>833</v>
      </c>
      <c r="K693" s="566" t="s">
        <v>834</v>
      </c>
      <c r="L693" s="567">
        <v>190.48</v>
      </c>
      <c r="M693" s="567">
        <v>4762</v>
      </c>
      <c r="N693" s="566">
        <v>25</v>
      </c>
      <c r="O693" s="630">
        <v>13</v>
      </c>
      <c r="P693" s="567">
        <v>761.92</v>
      </c>
      <c r="Q693" s="582">
        <v>0.16</v>
      </c>
      <c r="R693" s="566">
        <v>4</v>
      </c>
      <c r="S693" s="582">
        <v>0.16</v>
      </c>
      <c r="T693" s="630">
        <v>2</v>
      </c>
      <c r="U693" s="612">
        <v>0.15384615384615385</v>
      </c>
    </row>
    <row r="694" spans="1:21" ht="14.4" customHeight="1" x14ac:dyDescent="0.3">
      <c r="A694" s="565">
        <v>30</v>
      </c>
      <c r="B694" s="566" t="s">
        <v>438</v>
      </c>
      <c r="C694" s="566">
        <v>89301301</v>
      </c>
      <c r="D694" s="628" t="s">
        <v>3533</v>
      </c>
      <c r="E694" s="629" t="s">
        <v>2276</v>
      </c>
      <c r="F694" s="566" t="s">
        <v>2263</v>
      </c>
      <c r="G694" s="566" t="s">
        <v>2996</v>
      </c>
      <c r="H694" s="566" t="s">
        <v>437</v>
      </c>
      <c r="I694" s="566" t="s">
        <v>2997</v>
      </c>
      <c r="J694" s="566" t="s">
        <v>724</v>
      </c>
      <c r="K694" s="566" t="s">
        <v>2998</v>
      </c>
      <c r="L694" s="567">
        <v>0</v>
      </c>
      <c r="M694" s="567">
        <v>0</v>
      </c>
      <c r="N694" s="566">
        <v>1</v>
      </c>
      <c r="O694" s="630">
        <v>0.5</v>
      </c>
      <c r="P694" s="567"/>
      <c r="Q694" s="582"/>
      <c r="R694" s="566"/>
      <c r="S694" s="582">
        <v>0</v>
      </c>
      <c r="T694" s="630"/>
      <c r="U694" s="612">
        <v>0</v>
      </c>
    </row>
    <row r="695" spans="1:21" ht="14.4" customHeight="1" x14ac:dyDescent="0.3">
      <c r="A695" s="565">
        <v>30</v>
      </c>
      <c r="B695" s="566" t="s">
        <v>438</v>
      </c>
      <c r="C695" s="566">
        <v>89301301</v>
      </c>
      <c r="D695" s="628" t="s">
        <v>3533</v>
      </c>
      <c r="E695" s="629" t="s">
        <v>2276</v>
      </c>
      <c r="F695" s="566" t="s">
        <v>2263</v>
      </c>
      <c r="G695" s="566" t="s">
        <v>2425</v>
      </c>
      <c r="H695" s="566" t="s">
        <v>437</v>
      </c>
      <c r="I695" s="566" t="s">
        <v>1787</v>
      </c>
      <c r="J695" s="566" t="s">
        <v>557</v>
      </c>
      <c r="K695" s="566" t="s">
        <v>560</v>
      </c>
      <c r="L695" s="567">
        <v>95.24</v>
      </c>
      <c r="M695" s="567">
        <v>190.48</v>
      </c>
      <c r="N695" s="566">
        <v>2</v>
      </c>
      <c r="O695" s="630">
        <v>1.5</v>
      </c>
      <c r="P695" s="567">
        <v>190.48</v>
      </c>
      <c r="Q695" s="582">
        <v>1</v>
      </c>
      <c r="R695" s="566">
        <v>2</v>
      </c>
      <c r="S695" s="582">
        <v>1</v>
      </c>
      <c r="T695" s="630">
        <v>1.5</v>
      </c>
      <c r="U695" s="612">
        <v>1</v>
      </c>
    </row>
    <row r="696" spans="1:21" ht="14.4" customHeight="1" x14ac:dyDescent="0.3">
      <c r="A696" s="565">
        <v>30</v>
      </c>
      <c r="B696" s="566" t="s">
        <v>438</v>
      </c>
      <c r="C696" s="566">
        <v>89301301</v>
      </c>
      <c r="D696" s="628" t="s">
        <v>3533</v>
      </c>
      <c r="E696" s="629" t="s">
        <v>2276</v>
      </c>
      <c r="F696" s="566" t="s">
        <v>2263</v>
      </c>
      <c r="G696" s="566" t="s">
        <v>2425</v>
      </c>
      <c r="H696" s="566" t="s">
        <v>437</v>
      </c>
      <c r="I696" s="566" t="s">
        <v>1788</v>
      </c>
      <c r="J696" s="566" t="s">
        <v>557</v>
      </c>
      <c r="K696" s="566" t="s">
        <v>558</v>
      </c>
      <c r="L696" s="567">
        <v>190.48</v>
      </c>
      <c r="M696" s="567">
        <v>571.43999999999994</v>
      </c>
      <c r="N696" s="566">
        <v>3</v>
      </c>
      <c r="O696" s="630">
        <v>1.5</v>
      </c>
      <c r="P696" s="567"/>
      <c r="Q696" s="582">
        <v>0</v>
      </c>
      <c r="R696" s="566"/>
      <c r="S696" s="582">
        <v>0</v>
      </c>
      <c r="T696" s="630"/>
      <c r="U696" s="612">
        <v>0</v>
      </c>
    </row>
    <row r="697" spans="1:21" ht="14.4" customHeight="1" x14ac:dyDescent="0.3">
      <c r="A697" s="565">
        <v>30</v>
      </c>
      <c r="B697" s="566" t="s">
        <v>438</v>
      </c>
      <c r="C697" s="566">
        <v>89301301</v>
      </c>
      <c r="D697" s="628" t="s">
        <v>3533</v>
      </c>
      <c r="E697" s="629" t="s">
        <v>2276</v>
      </c>
      <c r="F697" s="566" t="s">
        <v>2263</v>
      </c>
      <c r="G697" s="566" t="s">
        <v>2425</v>
      </c>
      <c r="H697" s="566" t="s">
        <v>437</v>
      </c>
      <c r="I697" s="566" t="s">
        <v>2999</v>
      </c>
      <c r="J697" s="566" t="s">
        <v>3000</v>
      </c>
      <c r="K697" s="566" t="s">
        <v>3001</v>
      </c>
      <c r="L697" s="567">
        <v>190.03</v>
      </c>
      <c r="M697" s="567">
        <v>190.03</v>
      </c>
      <c r="N697" s="566">
        <v>1</v>
      </c>
      <c r="O697" s="630">
        <v>0.5</v>
      </c>
      <c r="P697" s="567"/>
      <c r="Q697" s="582">
        <v>0</v>
      </c>
      <c r="R697" s="566"/>
      <c r="S697" s="582">
        <v>0</v>
      </c>
      <c r="T697" s="630"/>
      <c r="U697" s="612">
        <v>0</v>
      </c>
    </row>
    <row r="698" spans="1:21" ht="14.4" customHeight="1" x14ac:dyDescent="0.3">
      <c r="A698" s="565">
        <v>30</v>
      </c>
      <c r="B698" s="566" t="s">
        <v>438</v>
      </c>
      <c r="C698" s="566">
        <v>89301301</v>
      </c>
      <c r="D698" s="628" t="s">
        <v>3533</v>
      </c>
      <c r="E698" s="629" t="s">
        <v>2276</v>
      </c>
      <c r="F698" s="566" t="s">
        <v>2263</v>
      </c>
      <c r="G698" s="566" t="s">
        <v>2425</v>
      </c>
      <c r="H698" s="566" t="s">
        <v>1360</v>
      </c>
      <c r="I698" s="566" t="s">
        <v>1789</v>
      </c>
      <c r="J698" s="566" t="s">
        <v>1441</v>
      </c>
      <c r="K698" s="566" t="s">
        <v>1790</v>
      </c>
      <c r="L698" s="567">
        <v>123.71</v>
      </c>
      <c r="M698" s="567">
        <v>494.84</v>
      </c>
      <c r="N698" s="566">
        <v>4</v>
      </c>
      <c r="O698" s="630">
        <v>2</v>
      </c>
      <c r="P698" s="567">
        <v>247.42</v>
      </c>
      <c r="Q698" s="582">
        <v>0.5</v>
      </c>
      <c r="R698" s="566">
        <v>2</v>
      </c>
      <c r="S698" s="582">
        <v>0.5</v>
      </c>
      <c r="T698" s="630">
        <v>1</v>
      </c>
      <c r="U698" s="612">
        <v>0.5</v>
      </c>
    </row>
    <row r="699" spans="1:21" ht="14.4" customHeight="1" x14ac:dyDescent="0.3">
      <c r="A699" s="565">
        <v>30</v>
      </c>
      <c r="B699" s="566" t="s">
        <v>438</v>
      </c>
      <c r="C699" s="566">
        <v>89301301</v>
      </c>
      <c r="D699" s="628" t="s">
        <v>3533</v>
      </c>
      <c r="E699" s="629" t="s">
        <v>2276</v>
      </c>
      <c r="F699" s="566" t="s">
        <v>2263</v>
      </c>
      <c r="G699" s="566" t="s">
        <v>2428</v>
      </c>
      <c r="H699" s="566" t="s">
        <v>437</v>
      </c>
      <c r="I699" s="566" t="s">
        <v>3002</v>
      </c>
      <c r="J699" s="566" t="s">
        <v>2432</v>
      </c>
      <c r="K699" s="566" t="s">
        <v>3003</v>
      </c>
      <c r="L699" s="567">
        <v>169</v>
      </c>
      <c r="M699" s="567">
        <v>169</v>
      </c>
      <c r="N699" s="566">
        <v>1</v>
      </c>
      <c r="O699" s="630">
        <v>0.5</v>
      </c>
      <c r="P699" s="567"/>
      <c r="Q699" s="582">
        <v>0</v>
      </c>
      <c r="R699" s="566"/>
      <c r="S699" s="582">
        <v>0</v>
      </c>
      <c r="T699" s="630"/>
      <c r="U699" s="612">
        <v>0</v>
      </c>
    </row>
    <row r="700" spans="1:21" ht="14.4" customHeight="1" x14ac:dyDescent="0.3">
      <c r="A700" s="565">
        <v>30</v>
      </c>
      <c r="B700" s="566" t="s">
        <v>438</v>
      </c>
      <c r="C700" s="566">
        <v>89301301</v>
      </c>
      <c r="D700" s="628" t="s">
        <v>3533</v>
      </c>
      <c r="E700" s="629" t="s">
        <v>2276</v>
      </c>
      <c r="F700" s="566" t="s">
        <v>2263</v>
      </c>
      <c r="G700" s="566" t="s">
        <v>2428</v>
      </c>
      <c r="H700" s="566" t="s">
        <v>437</v>
      </c>
      <c r="I700" s="566" t="s">
        <v>2429</v>
      </c>
      <c r="J700" s="566" t="s">
        <v>1289</v>
      </c>
      <c r="K700" s="566" t="s">
        <v>2430</v>
      </c>
      <c r="L700" s="567">
        <v>28.74</v>
      </c>
      <c r="M700" s="567">
        <v>28.74</v>
      </c>
      <c r="N700" s="566">
        <v>1</v>
      </c>
      <c r="O700" s="630">
        <v>0.5</v>
      </c>
      <c r="P700" s="567">
        <v>28.74</v>
      </c>
      <c r="Q700" s="582">
        <v>1</v>
      </c>
      <c r="R700" s="566">
        <v>1</v>
      </c>
      <c r="S700" s="582">
        <v>1</v>
      </c>
      <c r="T700" s="630">
        <v>0.5</v>
      </c>
      <c r="U700" s="612">
        <v>1</v>
      </c>
    </row>
    <row r="701" spans="1:21" ht="14.4" customHeight="1" x14ac:dyDescent="0.3">
      <c r="A701" s="565">
        <v>30</v>
      </c>
      <c r="B701" s="566" t="s">
        <v>438</v>
      </c>
      <c r="C701" s="566">
        <v>89301301</v>
      </c>
      <c r="D701" s="628" t="s">
        <v>3533</v>
      </c>
      <c r="E701" s="629" t="s">
        <v>2276</v>
      </c>
      <c r="F701" s="566" t="s">
        <v>2263</v>
      </c>
      <c r="G701" s="566" t="s">
        <v>2436</v>
      </c>
      <c r="H701" s="566" t="s">
        <v>1360</v>
      </c>
      <c r="I701" s="566" t="s">
        <v>1933</v>
      </c>
      <c r="J701" s="566" t="s">
        <v>1544</v>
      </c>
      <c r="K701" s="566" t="s">
        <v>530</v>
      </c>
      <c r="L701" s="567">
        <v>101.16</v>
      </c>
      <c r="M701" s="567">
        <v>404.64</v>
      </c>
      <c r="N701" s="566">
        <v>4</v>
      </c>
      <c r="O701" s="630">
        <v>2</v>
      </c>
      <c r="P701" s="567"/>
      <c r="Q701" s="582">
        <v>0</v>
      </c>
      <c r="R701" s="566"/>
      <c r="S701" s="582">
        <v>0</v>
      </c>
      <c r="T701" s="630"/>
      <c r="U701" s="612">
        <v>0</v>
      </c>
    </row>
    <row r="702" spans="1:21" ht="14.4" customHeight="1" x14ac:dyDescent="0.3">
      <c r="A702" s="565">
        <v>30</v>
      </c>
      <c r="B702" s="566" t="s">
        <v>438</v>
      </c>
      <c r="C702" s="566">
        <v>89301301</v>
      </c>
      <c r="D702" s="628" t="s">
        <v>3533</v>
      </c>
      <c r="E702" s="629" t="s">
        <v>2276</v>
      </c>
      <c r="F702" s="566" t="s">
        <v>2263</v>
      </c>
      <c r="G702" s="566" t="s">
        <v>2436</v>
      </c>
      <c r="H702" s="566" t="s">
        <v>1360</v>
      </c>
      <c r="I702" s="566" t="s">
        <v>1934</v>
      </c>
      <c r="J702" s="566" t="s">
        <v>1531</v>
      </c>
      <c r="K702" s="566" t="s">
        <v>1532</v>
      </c>
      <c r="L702" s="567">
        <v>134.86000000000001</v>
      </c>
      <c r="M702" s="567">
        <v>134.86000000000001</v>
      </c>
      <c r="N702" s="566">
        <v>1</v>
      </c>
      <c r="O702" s="630">
        <v>0.5</v>
      </c>
      <c r="P702" s="567">
        <v>134.86000000000001</v>
      </c>
      <c r="Q702" s="582">
        <v>1</v>
      </c>
      <c r="R702" s="566">
        <v>1</v>
      </c>
      <c r="S702" s="582">
        <v>1</v>
      </c>
      <c r="T702" s="630">
        <v>0.5</v>
      </c>
      <c r="U702" s="612">
        <v>1</v>
      </c>
    </row>
    <row r="703" spans="1:21" ht="14.4" customHeight="1" x14ac:dyDescent="0.3">
      <c r="A703" s="565">
        <v>30</v>
      </c>
      <c r="B703" s="566" t="s">
        <v>438</v>
      </c>
      <c r="C703" s="566">
        <v>89301301</v>
      </c>
      <c r="D703" s="628" t="s">
        <v>3533</v>
      </c>
      <c r="E703" s="629" t="s">
        <v>2276</v>
      </c>
      <c r="F703" s="566" t="s">
        <v>2263</v>
      </c>
      <c r="G703" s="566" t="s">
        <v>2438</v>
      </c>
      <c r="H703" s="566" t="s">
        <v>437</v>
      </c>
      <c r="I703" s="566" t="s">
        <v>1949</v>
      </c>
      <c r="J703" s="566" t="s">
        <v>1950</v>
      </c>
      <c r="K703" s="566" t="s">
        <v>565</v>
      </c>
      <c r="L703" s="567">
        <v>101.68</v>
      </c>
      <c r="M703" s="567">
        <v>203.36</v>
      </c>
      <c r="N703" s="566">
        <v>2</v>
      </c>
      <c r="O703" s="630">
        <v>1</v>
      </c>
      <c r="P703" s="567">
        <v>101.68</v>
      </c>
      <c r="Q703" s="582">
        <v>0.5</v>
      </c>
      <c r="R703" s="566">
        <v>1</v>
      </c>
      <c r="S703" s="582">
        <v>0.5</v>
      </c>
      <c r="T703" s="630">
        <v>0.5</v>
      </c>
      <c r="U703" s="612">
        <v>0.5</v>
      </c>
    </row>
    <row r="704" spans="1:21" ht="14.4" customHeight="1" x14ac:dyDescent="0.3">
      <c r="A704" s="565">
        <v>30</v>
      </c>
      <c r="B704" s="566" t="s">
        <v>438</v>
      </c>
      <c r="C704" s="566">
        <v>89301301</v>
      </c>
      <c r="D704" s="628" t="s">
        <v>3533</v>
      </c>
      <c r="E704" s="629" t="s">
        <v>2276</v>
      </c>
      <c r="F704" s="566" t="s">
        <v>2263</v>
      </c>
      <c r="G704" s="566" t="s">
        <v>2438</v>
      </c>
      <c r="H704" s="566" t="s">
        <v>437</v>
      </c>
      <c r="I704" s="566" t="s">
        <v>1952</v>
      </c>
      <c r="J704" s="566" t="s">
        <v>575</v>
      </c>
      <c r="K704" s="566" t="s">
        <v>565</v>
      </c>
      <c r="L704" s="567">
        <v>203.38</v>
      </c>
      <c r="M704" s="567">
        <v>203.38</v>
      </c>
      <c r="N704" s="566">
        <v>1</v>
      </c>
      <c r="O704" s="630">
        <v>0.5</v>
      </c>
      <c r="P704" s="567"/>
      <c r="Q704" s="582">
        <v>0</v>
      </c>
      <c r="R704" s="566"/>
      <c r="S704" s="582">
        <v>0</v>
      </c>
      <c r="T704" s="630"/>
      <c r="U704" s="612">
        <v>0</v>
      </c>
    </row>
    <row r="705" spans="1:21" ht="14.4" customHeight="1" x14ac:dyDescent="0.3">
      <c r="A705" s="565">
        <v>30</v>
      </c>
      <c r="B705" s="566" t="s">
        <v>438</v>
      </c>
      <c r="C705" s="566">
        <v>89301301</v>
      </c>
      <c r="D705" s="628" t="s">
        <v>3533</v>
      </c>
      <c r="E705" s="629" t="s">
        <v>2276</v>
      </c>
      <c r="F705" s="566" t="s">
        <v>2263</v>
      </c>
      <c r="G705" s="566" t="s">
        <v>2771</v>
      </c>
      <c r="H705" s="566" t="s">
        <v>437</v>
      </c>
      <c r="I705" s="566" t="s">
        <v>3004</v>
      </c>
      <c r="J705" s="566" t="s">
        <v>957</v>
      </c>
      <c r="K705" s="566" t="s">
        <v>958</v>
      </c>
      <c r="L705" s="567">
        <v>56.69</v>
      </c>
      <c r="M705" s="567">
        <v>56.69</v>
      </c>
      <c r="N705" s="566">
        <v>1</v>
      </c>
      <c r="O705" s="630">
        <v>0.5</v>
      </c>
      <c r="P705" s="567"/>
      <c r="Q705" s="582">
        <v>0</v>
      </c>
      <c r="R705" s="566"/>
      <c r="S705" s="582">
        <v>0</v>
      </c>
      <c r="T705" s="630"/>
      <c r="U705" s="612">
        <v>0</v>
      </c>
    </row>
    <row r="706" spans="1:21" ht="14.4" customHeight="1" x14ac:dyDescent="0.3">
      <c r="A706" s="565">
        <v>30</v>
      </c>
      <c r="B706" s="566" t="s">
        <v>438</v>
      </c>
      <c r="C706" s="566">
        <v>89301301</v>
      </c>
      <c r="D706" s="628" t="s">
        <v>3533</v>
      </c>
      <c r="E706" s="629" t="s">
        <v>2276</v>
      </c>
      <c r="F706" s="566" t="s">
        <v>2263</v>
      </c>
      <c r="G706" s="566" t="s">
        <v>2641</v>
      </c>
      <c r="H706" s="566" t="s">
        <v>1360</v>
      </c>
      <c r="I706" s="566" t="s">
        <v>1856</v>
      </c>
      <c r="J706" s="566" t="s">
        <v>1445</v>
      </c>
      <c r="K706" s="566" t="s">
        <v>1857</v>
      </c>
      <c r="L706" s="567">
        <v>140.25</v>
      </c>
      <c r="M706" s="567">
        <v>140.25</v>
      </c>
      <c r="N706" s="566">
        <v>1</v>
      </c>
      <c r="O706" s="630">
        <v>0.5</v>
      </c>
      <c r="P706" s="567"/>
      <c r="Q706" s="582">
        <v>0</v>
      </c>
      <c r="R706" s="566"/>
      <c r="S706" s="582">
        <v>0</v>
      </c>
      <c r="T706" s="630"/>
      <c r="U706" s="612">
        <v>0</v>
      </c>
    </row>
    <row r="707" spans="1:21" ht="14.4" customHeight="1" x14ac:dyDescent="0.3">
      <c r="A707" s="565">
        <v>30</v>
      </c>
      <c r="B707" s="566" t="s">
        <v>438</v>
      </c>
      <c r="C707" s="566">
        <v>89301301</v>
      </c>
      <c r="D707" s="628" t="s">
        <v>3533</v>
      </c>
      <c r="E707" s="629" t="s">
        <v>2276</v>
      </c>
      <c r="F707" s="566" t="s">
        <v>2263</v>
      </c>
      <c r="G707" s="566" t="s">
        <v>2641</v>
      </c>
      <c r="H707" s="566" t="s">
        <v>437</v>
      </c>
      <c r="I707" s="566" t="s">
        <v>1860</v>
      </c>
      <c r="J707" s="566" t="s">
        <v>1861</v>
      </c>
      <c r="K707" s="566" t="s">
        <v>1857</v>
      </c>
      <c r="L707" s="567">
        <v>140.25</v>
      </c>
      <c r="M707" s="567">
        <v>140.25</v>
      </c>
      <c r="N707" s="566">
        <v>1</v>
      </c>
      <c r="O707" s="630">
        <v>0.5</v>
      </c>
      <c r="P707" s="567">
        <v>140.25</v>
      </c>
      <c r="Q707" s="582">
        <v>1</v>
      </c>
      <c r="R707" s="566">
        <v>1</v>
      </c>
      <c r="S707" s="582">
        <v>1</v>
      </c>
      <c r="T707" s="630">
        <v>0.5</v>
      </c>
      <c r="U707" s="612">
        <v>1</v>
      </c>
    </row>
    <row r="708" spans="1:21" ht="14.4" customHeight="1" x14ac:dyDescent="0.3">
      <c r="A708" s="565">
        <v>30</v>
      </c>
      <c r="B708" s="566" t="s">
        <v>438</v>
      </c>
      <c r="C708" s="566">
        <v>89301301</v>
      </c>
      <c r="D708" s="628" t="s">
        <v>3533</v>
      </c>
      <c r="E708" s="629" t="s">
        <v>2276</v>
      </c>
      <c r="F708" s="566" t="s">
        <v>2263</v>
      </c>
      <c r="G708" s="566" t="s">
        <v>2442</v>
      </c>
      <c r="H708" s="566" t="s">
        <v>1360</v>
      </c>
      <c r="I708" s="566" t="s">
        <v>2447</v>
      </c>
      <c r="J708" s="566" t="s">
        <v>1363</v>
      </c>
      <c r="K708" s="566" t="s">
        <v>1939</v>
      </c>
      <c r="L708" s="567">
        <v>56.95</v>
      </c>
      <c r="M708" s="567">
        <v>56.95</v>
      </c>
      <c r="N708" s="566">
        <v>1</v>
      </c>
      <c r="O708" s="630">
        <v>0.5</v>
      </c>
      <c r="P708" s="567"/>
      <c r="Q708" s="582">
        <v>0</v>
      </c>
      <c r="R708" s="566"/>
      <c r="S708" s="582">
        <v>0</v>
      </c>
      <c r="T708" s="630"/>
      <c r="U708" s="612">
        <v>0</v>
      </c>
    </row>
    <row r="709" spans="1:21" ht="14.4" customHeight="1" x14ac:dyDescent="0.3">
      <c r="A709" s="565">
        <v>30</v>
      </c>
      <c r="B709" s="566" t="s">
        <v>438</v>
      </c>
      <c r="C709" s="566">
        <v>89301301</v>
      </c>
      <c r="D709" s="628" t="s">
        <v>3533</v>
      </c>
      <c r="E709" s="629" t="s">
        <v>2276</v>
      </c>
      <c r="F709" s="566" t="s">
        <v>2263</v>
      </c>
      <c r="G709" s="566" t="s">
        <v>2442</v>
      </c>
      <c r="H709" s="566" t="s">
        <v>1360</v>
      </c>
      <c r="I709" s="566" t="s">
        <v>2644</v>
      </c>
      <c r="J709" s="566" t="s">
        <v>1365</v>
      </c>
      <c r="K709" s="566" t="s">
        <v>2645</v>
      </c>
      <c r="L709" s="567">
        <v>75.86</v>
      </c>
      <c r="M709" s="567">
        <v>227.57999999999998</v>
      </c>
      <c r="N709" s="566">
        <v>3</v>
      </c>
      <c r="O709" s="630">
        <v>1.5</v>
      </c>
      <c r="P709" s="567"/>
      <c r="Q709" s="582">
        <v>0</v>
      </c>
      <c r="R709" s="566"/>
      <c r="S709" s="582">
        <v>0</v>
      </c>
      <c r="T709" s="630"/>
      <c r="U709" s="612">
        <v>0</v>
      </c>
    </row>
    <row r="710" spans="1:21" ht="14.4" customHeight="1" x14ac:dyDescent="0.3">
      <c r="A710" s="565">
        <v>30</v>
      </c>
      <c r="B710" s="566" t="s">
        <v>438</v>
      </c>
      <c r="C710" s="566">
        <v>89301301</v>
      </c>
      <c r="D710" s="628" t="s">
        <v>3533</v>
      </c>
      <c r="E710" s="629" t="s">
        <v>2276</v>
      </c>
      <c r="F710" s="566" t="s">
        <v>2263</v>
      </c>
      <c r="G710" s="566" t="s">
        <v>2442</v>
      </c>
      <c r="H710" s="566" t="s">
        <v>1360</v>
      </c>
      <c r="I710" s="566" t="s">
        <v>1943</v>
      </c>
      <c r="J710" s="566" t="s">
        <v>1944</v>
      </c>
      <c r="K710" s="566" t="s">
        <v>503</v>
      </c>
      <c r="L710" s="567">
        <v>101.16</v>
      </c>
      <c r="M710" s="567">
        <v>101.16</v>
      </c>
      <c r="N710" s="566">
        <v>1</v>
      </c>
      <c r="O710" s="630">
        <v>0.5</v>
      </c>
      <c r="P710" s="567"/>
      <c r="Q710" s="582">
        <v>0</v>
      </c>
      <c r="R710" s="566"/>
      <c r="S710" s="582">
        <v>0</v>
      </c>
      <c r="T710" s="630"/>
      <c r="U710" s="612">
        <v>0</v>
      </c>
    </row>
    <row r="711" spans="1:21" ht="14.4" customHeight="1" x14ac:dyDescent="0.3">
      <c r="A711" s="565">
        <v>30</v>
      </c>
      <c r="B711" s="566" t="s">
        <v>438</v>
      </c>
      <c r="C711" s="566">
        <v>89301301</v>
      </c>
      <c r="D711" s="628" t="s">
        <v>3533</v>
      </c>
      <c r="E711" s="629" t="s">
        <v>2276</v>
      </c>
      <c r="F711" s="566" t="s">
        <v>2263</v>
      </c>
      <c r="G711" s="566" t="s">
        <v>2448</v>
      </c>
      <c r="H711" s="566" t="s">
        <v>437</v>
      </c>
      <c r="I711" s="566" t="s">
        <v>2449</v>
      </c>
      <c r="J711" s="566" t="s">
        <v>1093</v>
      </c>
      <c r="K711" s="566" t="s">
        <v>2193</v>
      </c>
      <c r="L711" s="567">
        <v>130.44</v>
      </c>
      <c r="M711" s="567">
        <v>391.32</v>
      </c>
      <c r="N711" s="566">
        <v>3</v>
      </c>
      <c r="O711" s="630">
        <v>1.5</v>
      </c>
      <c r="P711" s="567">
        <v>130.44</v>
      </c>
      <c r="Q711" s="582">
        <v>0.33333333333333331</v>
      </c>
      <c r="R711" s="566">
        <v>1</v>
      </c>
      <c r="S711" s="582">
        <v>0.33333333333333331</v>
      </c>
      <c r="T711" s="630">
        <v>0.5</v>
      </c>
      <c r="U711" s="612">
        <v>0.33333333333333331</v>
      </c>
    </row>
    <row r="712" spans="1:21" ht="14.4" customHeight="1" x14ac:dyDescent="0.3">
      <c r="A712" s="565">
        <v>30</v>
      </c>
      <c r="B712" s="566" t="s">
        <v>438</v>
      </c>
      <c r="C712" s="566">
        <v>89301301</v>
      </c>
      <c r="D712" s="628" t="s">
        <v>3533</v>
      </c>
      <c r="E712" s="629" t="s">
        <v>2276</v>
      </c>
      <c r="F712" s="566" t="s">
        <v>2263</v>
      </c>
      <c r="G712" s="566" t="s">
        <v>2450</v>
      </c>
      <c r="H712" s="566" t="s">
        <v>437</v>
      </c>
      <c r="I712" s="566" t="s">
        <v>2451</v>
      </c>
      <c r="J712" s="566" t="s">
        <v>2452</v>
      </c>
      <c r="K712" s="566" t="s">
        <v>1444</v>
      </c>
      <c r="L712" s="567">
        <v>1905.38</v>
      </c>
      <c r="M712" s="567">
        <v>3810.76</v>
      </c>
      <c r="N712" s="566">
        <v>2</v>
      </c>
      <c r="O712" s="630">
        <v>1</v>
      </c>
      <c r="P712" s="567">
        <v>1905.38</v>
      </c>
      <c r="Q712" s="582">
        <v>0.5</v>
      </c>
      <c r="R712" s="566">
        <v>1</v>
      </c>
      <c r="S712" s="582">
        <v>0.5</v>
      </c>
      <c r="T712" s="630">
        <v>0.5</v>
      </c>
      <c r="U712" s="612">
        <v>0.5</v>
      </c>
    </row>
    <row r="713" spans="1:21" ht="14.4" customHeight="1" x14ac:dyDescent="0.3">
      <c r="A713" s="565">
        <v>30</v>
      </c>
      <c r="B713" s="566" t="s">
        <v>438</v>
      </c>
      <c r="C713" s="566">
        <v>89301301</v>
      </c>
      <c r="D713" s="628" t="s">
        <v>3533</v>
      </c>
      <c r="E713" s="629" t="s">
        <v>2276</v>
      </c>
      <c r="F713" s="566" t="s">
        <v>2263</v>
      </c>
      <c r="G713" s="566" t="s">
        <v>2650</v>
      </c>
      <c r="H713" s="566" t="s">
        <v>437</v>
      </c>
      <c r="I713" s="566" t="s">
        <v>3005</v>
      </c>
      <c r="J713" s="566" t="s">
        <v>3006</v>
      </c>
      <c r="K713" s="566" t="s">
        <v>3007</v>
      </c>
      <c r="L713" s="567">
        <v>748.21</v>
      </c>
      <c r="M713" s="567">
        <v>748.21</v>
      </c>
      <c r="N713" s="566">
        <v>1</v>
      </c>
      <c r="O713" s="630">
        <v>0.5</v>
      </c>
      <c r="P713" s="567"/>
      <c r="Q713" s="582">
        <v>0</v>
      </c>
      <c r="R713" s="566"/>
      <c r="S713" s="582">
        <v>0</v>
      </c>
      <c r="T713" s="630"/>
      <c r="U713" s="612">
        <v>0</v>
      </c>
    </row>
    <row r="714" spans="1:21" ht="14.4" customHeight="1" x14ac:dyDescent="0.3">
      <c r="A714" s="565">
        <v>30</v>
      </c>
      <c r="B714" s="566" t="s">
        <v>438</v>
      </c>
      <c r="C714" s="566">
        <v>89301301</v>
      </c>
      <c r="D714" s="628" t="s">
        <v>3533</v>
      </c>
      <c r="E714" s="629" t="s">
        <v>2276</v>
      </c>
      <c r="F714" s="566" t="s">
        <v>2263</v>
      </c>
      <c r="G714" s="566" t="s">
        <v>2455</v>
      </c>
      <c r="H714" s="566" t="s">
        <v>1360</v>
      </c>
      <c r="I714" s="566" t="s">
        <v>1996</v>
      </c>
      <c r="J714" s="566" t="s">
        <v>3008</v>
      </c>
      <c r="K714" s="566" t="s">
        <v>512</v>
      </c>
      <c r="L714" s="567">
        <v>262.41000000000003</v>
      </c>
      <c r="M714" s="567">
        <v>262.41000000000003</v>
      </c>
      <c r="N714" s="566">
        <v>1</v>
      </c>
      <c r="O714" s="630">
        <v>0.5</v>
      </c>
      <c r="P714" s="567"/>
      <c r="Q714" s="582">
        <v>0</v>
      </c>
      <c r="R714" s="566"/>
      <c r="S714" s="582">
        <v>0</v>
      </c>
      <c r="T714" s="630"/>
      <c r="U714" s="612">
        <v>0</v>
      </c>
    </row>
    <row r="715" spans="1:21" ht="14.4" customHeight="1" x14ac:dyDescent="0.3">
      <c r="A715" s="565">
        <v>30</v>
      </c>
      <c r="B715" s="566" t="s">
        <v>438</v>
      </c>
      <c r="C715" s="566">
        <v>89301301</v>
      </c>
      <c r="D715" s="628" t="s">
        <v>3533</v>
      </c>
      <c r="E715" s="629" t="s">
        <v>2276</v>
      </c>
      <c r="F715" s="566" t="s">
        <v>2263</v>
      </c>
      <c r="G715" s="566" t="s">
        <v>2456</v>
      </c>
      <c r="H715" s="566" t="s">
        <v>437</v>
      </c>
      <c r="I715" s="566" t="s">
        <v>3009</v>
      </c>
      <c r="J715" s="566" t="s">
        <v>3010</v>
      </c>
      <c r="K715" s="566" t="s">
        <v>3011</v>
      </c>
      <c r="L715" s="567">
        <v>0</v>
      </c>
      <c r="M715" s="567">
        <v>0</v>
      </c>
      <c r="N715" s="566">
        <v>1</v>
      </c>
      <c r="O715" s="630">
        <v>0.5</v>
      </c>
      <c r="P715" s="567"/>
      <c r="Q715" s="582"/>
      <c r="R715" s="566"/>
      <c r="S715" s="582">
        <v>0</v>
      </c>
      <c r="T715" s="630"/>
      <c r="U715" s="612">
        <v>0</v>
      </c>
    </row>
    <row r="716" spans="1:21" ht="14.4" customHeight="1" x14ac:dyDescent="0.3">
      <c r="A716" s="565">
        <v>30</v>
      </c>
      <c r="B716" s="566" t="s">
        <v>438</v>
      </c>
      <c r="C716" s="566">
        <v>89301301</v>
      </c>
      <c r="D716" s="628" t="s">
        <v>3533</v>
      </c>
      <c r="E716" s="629" t="s">
        <v>2276</v>
      </c>
      <c r="F716" s="566" t="s">
        <v>2263</v>
      </c>
      <c r="G716" s="566" t="s">
        <v>2459</v>
      </c>
      <c r="H716" s="566" t="s">
        <v>437</v>
      </c>
      <c r="I716" s="566" t="s">
        <v>2460</v>
      </c>
      <c r="J716" s="566" t="s">
        <v>1191</v>
      </c>
      <c r="K716" s="566" t="s">
        <v>2461</v>
      </c>
      <c r="L716" s="567">
        <v>112.13</v>
      </c>
      <c r="M716" s="567">
        <v>224.26</v>
      </c>
      <c r="N716" s="566">
        <v>2</v>
      </c>
      <c r="O716" s="630">
        <v>1</v>
      </c>
      <c r="P716" s="567"/>
      <c r="Q716" s="582">
        <v>0</v>
      </c>
      <c r="R716" s="566"/>
      <c r="S716" s="582">
        <v>0</v>
      </c>
      <c r="T716" s="630"/>
      <c r="U716" s="612">
        <v>0</v>
      </c>
    </row>
    <row r="717" spans="1:21" ht="14.4" customHeight="1" x14ac:dyDescent="0.3">
      <c r="A717" s="565">
        <v>30</v>
      </c>
      <c r="B717" s="566" t="s">
        <v>438</v>
      </c>
      <c r="C717" s="566">
        <v>89301301</v>
      </c>
      <c r="D717" s="628" t="s">
        <v>3533</v>
      </c>
      <c r="E717" s="629" t="s">
        <v>2276</v>
      </c>
      <c r="F717" s="566" t="s">
        <v>2263</v>
      </c>
      <c r="G717" s="566" t="s">
        <v>2787</v>
      </c>
      <c r="H717" s="566" t="s">
        <v>1360</v>
      </c>
      <c r="I717" s="566" t="s">
        <v>2208</v>
      </c>
      <c r="J717" s="566" t="s">
        <v>1522</v>
      </c>
      <c r="K717" s="566" t="s">
        <v>1523</v>
      </c>
      <c r="L717" s="567">
        <v>339.13</v>
      </c>
      <c r="M717" s="567">
        <v>1017.39</v>
      </c>
      <c r="N717" s="566">
        <v>3</v>
      </c>
      <c r="O717" s="630">
        <v>1.5</v>
      </c>
      <c r="P717" s="567"/>
      <c r="Q717" s="582">
        <v>0</v>
      </c>
      <c r="R717" s="566"/>
      <c r="S717" s="582">
        <v>0</v>
      </c>
      <c r="T717" s="630"/>
      <c r="U717" s="612">
        <v>0</v>
      </c>
    </row>
    <row r="718" spans="1:21" ht="14.4" customHeight="1" x14ac:dyDescent="0.3">
      <c r="A718" s="565">
        <v>30</v>
      </c>
      <c r="B718" s="566" t="s">
        <v>438</v>
      </c>
      <c r="C718" s="566">
        <v>89301301</v>
      </c>
      <c r="D718" s="628" t="s">
        <v>3533</v>
      </c>
      <c r="E718" s="629" t="s">
        <v>2276</v>
      </c>
      <c r="F718" s="566" t="s">
        <v>2263</v>
      </c>
      <c r="G718" s="566" t="s">
        <v>2787</v>
      </c>
      <c r="H718" s="566" t="s">
        <v>1360</v>
      </c>
      <c r="I718" s="566" t="s">
        <v>2210</v>
      </c>
      <c r="J718" s="566" t="s">
        <v>2211</v>
      </c>
      <c r="K718" s="566" t="s">
        <v>2212</v>
      </c>
      <c r="L718" s="567">
        <v>201.75</v>
      </c>
      <c r="M718" s="567">
        <v>201.75</v>
      </c>
      <c r="N718" s="566">
        <v>1</v>
      </c>
      <c r="O718" s="630">
        <v>0.5</v>
      </c>
      <c r="P718" s="567"/>
      <c r="Q718" s="582">
        <v>0</v>
      </c>
      <c r="R718" s="566"/>
      <c r="S718" s="582">
        <v>0</v>
      </c>
      <c r="T718" s="630"/>
      <c r="U718" s="612">
        <v>0</v>
      </c>
    </row>
    <row r="719" spans="1:21" ht="14.4" customHeight="1" x14ac:dyDescent="0.3">
      <c r="A719" s="565">
        <v>30</v>
      </c>
      <c r="B719" s="566" t="s">
        <v>438</v>
      </c>
      <c r="C719" s="566">
        <v>89301301</v>
      </c>
      <c r="D719" s="628" t="s">
        <v>3533</v>
      </c>
      <c r="E719" s="629" t="s">
        <v>2276</v>
      </c>
      <c r="F719" s="566" t="s">
        <v>2263</v>
      </c>
      <c r="G719" s="566" t="s">
        <v>3012</v>
      </c>
      <c r="H719" s="566" t="s">
        <v>437</v>
      </c>
      <c r="I719" s="566" t="s">
        <v>3013</v>
      </c>
      <c r="J719" s="566" t="s">
        <v>1006</v>
      </c>
      <c r="K719" s="566" t="s">
        <v>3014</v>
      </c>
      <c r="L719" s="567">
        <v>0</v>
      </c>
      <c r="M719" s="567">
        <v>0</v>
      </c>
      <c r="N719" s="566">
        <v>2</v>
      </c>
      <c r="O719" s="630">
        <v>1</v>
      </c>
      <c r="P719" s="567"/>
      <c r="Q719" s="582"/>
      <c r="R719" s="566"/>
      <c r="S719" s="582">
        <v>0</v>
      </c>
      <c r="T719" s="630"/>
      <c r="U719" s="612">
        <v>0</v>
      </c>
    </row>
    <row r="720" spans="1:21" ht="14.4" customHeight="1" x14ac:dyDescent="0.3">
      <c r="A720" s="565">
        <v>30</v>
      </c>
      <c r="B720" s="566" t="s">
        <v>438</v>
      </c>
      <c r="C720" s="566">
        <v>89301301</v>
      </c>
      <c r="D720" s="628" t="s">
        <v>3533</v>
      </c>
      <c r="E720" s="629" t="s">
        <v>2276</v>
      </c>
      <c r="F720" s="566" t="s">
        <v>2263</v>
      </c>
      <c r="G720" s="566" t="s">
        <v>2656</v>
      </c>
      <c r="H720" s="566" t="s">
        <v>437</v>
      </c>
      <c r="I720" s="566" t="s">
        <v>2657</v>
      </c>
      <c r="J720" s="566" t="s">
        <v>2658</v>
      </c>
      <c r="K720" s="566" t="s">
        <v>2659</v>
      </c>
      <c r="L720" s="567">
        <v>0</v>
      </c>
      <c r="M720" s="567">
        <v>0</v>
      </c>
      <c r="N720" s="566">
        <v>9</v>
      </c>
      <c r="O720" s="630">
        <v>4.5</v>
      </c>
      <c r="P720" s="567">
        <v>0</v>
      </c>
      <c r="Q720" s="582"/>
      <c r="R720" s="566">
        <v>3</v>
      </c>
      <c r="S720" s="582">
        <v>0.33333333333333331</v>
      </c>
      <c r="T720" s="630">
        <v>1.5</v>
      </c>
      <c r="U720" s="612">
        <v>0.33333333333333331</v>
      </c>
    </row>
    <row r="721" spans="1:21" ht="14.4" customHeight="1" x14ac:dyDescent="0.3">
      <c r="A721" s="565">
        <v>30</v>
      </c>
      <c r="B721" s="566" t="s">
        <v>438</v>
      </c>
      <c r="C721" s="566">
        <v>89301301</v>
      </c>
      <c r="D721" s="628" t="s">
        <v>3533</v>
      </c>
      <c r="E721" s="629" t="s">
        <v>2276</v>
      </c>
      <c r="F721" s="566" t="s">
        <v>2263</v>
      </c>
      <c r="G721" s="566" t="s">
        <v>3015</v>
      </c>
      <c r="H721" s="566" t="s">
        <v>437</v>
      </c>
      <c r="I721" s="566" t="s">
        <v>3016</v>
      </c>
      <c r="J721" s="566" t="s">
        <v>942</v>
      </c>
      <c r="K721" s="566" t="s">
        <v>943</v>
      </c>
      <c r="L721" s="567">
        <v>73.97</v>
      </c>
      <c r="M721" s="567">
        <v>73.97</v>
      </c>
      <c r="N721" s="566">
        <v>1</v>
      </c>
      <c r="O721" s="630">
        <v>0.5</v>
      </c>
      <c r="P721" s="567"/>
      <c r="Q721" s="582">
        <v>0</v>
      </c>
      <c r="R721" s="566"/>
      <c r="S721" s="582">
        <v>0</v>
      </c>
      <c r="T721" s="630"/>
      <c r="U721" s="612">
        <v>0</v>
      </c>
    </row>
    <row r="722" spans="1:21" ht="14.4" customHeight="1" x14ac:dyDescent="0.3">
      <c r="A722" s="565">
        <v>30</v>
      </c>
      <c r="B722" s="566" t="s">
        <v>438</v>
      </c>
      <c r="C722" s="566">
        <v>89301301</v>
      </c>
      <c r="D722" s="628" t="s">
        <v>3533</v>
      </c>
      <c r="E722" s="629" t="s">
        <v>2276</v>
      </c>
      <c r="F722" s="566" t="s">
        <v>2263</v>
      </c>
      <c r="G722" s="566" t="s">
        <v>2468</v>
      </c>
      <c r="H722" s="566" t="s">
        <v>437</v>
      </c>
      <c r="I722" s="566" t="s">
        <v>2469</v>
      </c>
      <c r="J722" s="566" t="s">
        <v>702</v>
      </c>
      <c r="K722" s="566" t="s">
        <v>2470</v>
      </c>
      <c r="L722" s="567">
        <v>219.94</v>
      </c>
      <c r="M722" s="567">
        <v>659.81999999999994</v>
      </c>
      <c r="N722" s="566">
        <v>3</v>
      </c>
      <c r="O722" s="630">
        <v>1.5</v>
      </c>
      <c r="P722" s="567">
        <v>219.94</v>
      </c>
      <c r="Q722" s="582">
        <v>0.33333333333333337</v>
      </c>
      <c r="R722" s="566">
        <v>1</v>
      </c>
      <c r="S722" s="582">
        <v>0.33333333333333331</v>
      </c>
      <c r="T722" s="630">
        <v>0.5</v>
      </c>
      <c r="U722" s="612">
        <v>0.33333333333333331</v>
      </c>
    </row>
    <row r="723" spans="1:21" ht="14.4" customHeight="1" x14ac:dyDescent="0.3">
      <c r="A723" s="565">
        <v>30</v>
      </c>
      <c r="B723" s="566" t="s">
        <v>438</v>
      </c>
      <c r="C723" s="566">
        <v>89301301</v>
      </c>
      <c r="D723" s="628" t="s">
        <v>3533</v>
      </c>
      <c r="E723" s="629" t="s">
        <v>2276</v>
      </c>
      <c r="F723" s="566" t="s">
        <v>2263</v>
      </c>
      <c r="G723" s="566" t="s">
        <v>2468</v>
      </c>
      <c r="H723" s="566" t="s">
        <v>437</v>
      </c>
      <c r="I723" s="566" t="s">
        <v>2471</v>
      </c>
      <c r="J723" s="566" t="s">
        <v>702</v>
      </c>
      <c r="K723" s="566" t="s">
        <v>2472</v>
      </c>
      <c r="L723" s="567">
        <v>43.99</v>
      </c>
      <c r="M723" s="567">
        <v>263.94</v>
      </c>
      <c r="N723" s="566">
        <v>6</v>
      </c>
      <c r="O723" s="630">
        <v>3</v>
      </c>
      <c r="P723" s="567"/>
      <c r="Q723" s="582">
        <v>0</v>
      </c>
      <c r="R723" s="566"/>
      <c r="S723" s="582">
        <v>0</v>
      </c>
      <c r="T723" s="630"/>
      <c r="U723" s="612">
        <v>0</v>
      </c>
    </row>
    <row r="724" spans="1:21" ht="14.4" customHeight="1" x14ac:dyDescent="0.3">
      <c r="A724" s="565">
        <v>30</v>
      </c>
      <c r="B724" s="566" t="s">
        <v>438</v>
      </c>
      <c r="C724" s="566">
        <v>89301301</v>
      </c>
      <c r="D724" s="628" t="s">
        <v>3533</v>
      </c>
      <c r="E724" s="629" t="s">
        <v>2276</v>
      </c>
      <c r="F724" s="566" t="s">
        <v>2263</v>
      </c>
      <c r="G724" s="566" t="s">
        <v>3017</v>
      </c>
      <c r="H724" s="566" t="s">
        <v>437</v>
      </c>
      <c r="I724" s="566" t="s">
        <v>3018</v>
      </c>
      <c r="J724" s="566" t="s">
        <v>856</v>
      </c>
      <c r="K724" s="566" t="s">
        <v>857</v>
      </c>
      <c r="L724" s="567">
        <v>938.7</v>
      </c>
      <c r="M724" s="567">
        <v>938.7</v>
      </c>
      <c r="N724" s="566">
        <v>1</v>
      </c>
      <c r="O724" s="630">
        <v>0.5</v>
      </c>
      <c r="P724" s="567"/>
      <c r="Q724" s="582">
        <v>0</v>
      </c>
      <c r="R724" s="566"/>
      <c r="S724" s="582">
        <v>0</v>
      </c>
      <c r="T724" s="630"/>
      <c r="U724" s="612">
        <v>0</v>
      </c>
    </row>
    <row r="725" spans="1:21" ht="14.4" customHeight="1" x14ac:dyDescent="0.3">
      <c r="A725" s="565">
        <v>30</v>
      </c>
      <c r="B725" s="566" t="s">
        <v>438</v>
      </c>
      <c r="C725" s="566">
        <v>89301301</v>
      </c>
      <c r="D725" s="628" t="s">
        <v>3533</v>
      </c>
      <c r="E725" s="629" t="s">
        <v>2276</v>
      </c>
      <c r="F725" s="566" t="s">
        <v>2263</v>
      </c>
      <c r="G725" s="566" t="s">
        <v>2662</v>
      </c>
      <c r="H725" s="566" t="s">
        <v>437</v>
      </c>
      <c r="I725" s="566" t="s">
        <v>2665</v>
      </c>
      <c r="J725" s="566" t="s">
        <v>1578</v>
      </c>
      <c r="K725" s="566" t="s">
        <v>2664</v>
      </c>
      <c r="L725" s="567">
        <v>38.99</v>
      </c>
      <c r="M725" s="567">
        <v>155.96</v>
      </c>
      <c r="N725" s="566">
        <v>4</v>
      </c>
      <c r="O725" s="630">
        <v>2.5</v>
      </c>
      <c r="P725" s="567">
        <v>38.99</v>
      </c>
      <c r="Q725" s="582">
        <v>0.25</v>
      </c>
      <c r="R725" s="566">
        <v>1</v>
      </c>
      <c r="S725" s="582">
        <v>0.25</v>
      </c>
      <c r="T725" s="630">
        <v>0.5</v>
      </c>
      <c r="U725" s="612">
        <v>0.2</v>
      </c>
    </row>
    <row r="726" spans="1:21" ht="14.4" customHeight="1" x14ac:dyDescent="0.3">
      <c r="A726" s="565">
        <v>30</v>
      </c>
      <c r="B726" s="566" t="s">
        <v>438</v>
      </c>
      <c r="C726" s="566">
        <v>89301301</v>
      </c>
      <c r="D726" s="628" t="s">
        <v>3533</v>
      </c>
      <c r="E726" s="629" t="s">
        <v>2276</v>
      </c>
      <c r="F726" s="566" t="s">
        <v>2263</v>
      </c>
      <c r="G726" s="566" t="s">
        <v>3019</v>
      </c>
      <c r="H726" s="566" t="s">
        <v>437</v>
      </c>
      <c r="I726" s="566" t="s">
        <v>1850</v>
      </c>
      <c r="J726" s="566" t="s">
        <v>1166</v>
      </c>
      <c r="K726" s="566" t="s">
        <v>1851</v>
      </c>
      <c r="L726" s="567">
        <v>472.71</v>
      </c>
      <c r="M726" s="567">
        <v>472.71</v>
      </c>
      <c r="N726" s="566">
        <v>1</v>
      </c>
      <c r="O726" s="630">
        <v>0.5</v>
      </c>
      <c r="P726" s="567"/>
      <c r="Q726" s="582">
        <v>0</v>
      </c>
      <c r="R726" s="566"/>
      <c r="S726" s="582">
        <v>0</v>
      </c>
      <c r="T726" s="630"/>
      <c r="U726" s="612">
        <v>0</v>
      </c>
    </row>
    <row r="727" spans="1:21" ht="14.4" customHeight="1" x14ac:dyDescent="0.3">
      <c r="A727" s="565">
        <v>30</v>
      </c>
      <c r="B727" s="566" t="s">
        <v>438</v>
      </c>
      <c r="C727" s="566">
        <v>89301301</v>
      </c>
      <c r="D727" s="628" t="s">
        <v>3533</v>
      </c>
      <c r="E727" s="629" t="s">
        <v>2276</v>
      </c>
      <c r="F727" s="566" t="s">
        <v>2263</v>
      </c>
      <c r="G727" s="566" t="s">
        <v>2796</v>
      </c>
      <c r="H727" s="566" t="s">
        <v>437</v>
      </c>
      <c r="I727" s="566" t="s">
        <v>3020</v>
      </c>
      <c r="J727" s="566" t="s">
        <v>3021</v>
      </c>
      <c r="K727" s="566" t="s">
        <v>850</v>
      </c>
      <c r="L727" s="567">
        <v>129.94999999999999</v>
      </c>
      <c r="M727" s="567">
        <v>129.94999999999999</v>
      </c>
      <c r="N727" s="566">
        <v>1</v>
      </c>
      <c r="O727" s="630">
        <v>0.5</v>
      </c>
      <c r="P727" s="567"/>
      <c r="Q727" s="582">
        <v>0</v>
      </c>
      <c r="R727" s="566"/>
      <c r="S727" s="582">
        <v>0</v>
      </c>
      <c r="T727" s="630"/>
      <c r="U727" s="612">
        <v>0</v>
      </c>
    </row>
    <row r="728" spans="1:21" ht="14.4" customHeight="1" x14ac:dyDescent="0.3">
      <c r="A728" s="565">
        <v>30</v>
      </c>
      <c r="B728" s="566" t="s">
        <v>438</v>
      </c>
      <c r="C728" s="566">
        <v>89301301</v>
      </c>
      <c r="D728" s="628" t="s">
        <v>3533</v>
      </c>
      <c r="E728" s="629" t="s">
        <v>2276</v>
      </c>
      <c r="F728" s="566" t="s">
        <v>2263</v>
      </c>
      <c r="G728" s="566" t="s">
        <v>2475</v>
      </c>
      <c r="H728" s="566" t="s">
        <v>437</v>
      </c>
      <c r="I728" s="566" t="s">
        <v>2477</v>
      </c>
      <c r="J728" s="566" t="s">
        <v>905</v>
      </c>
      <c r="K728" s="566" t="s">
        <v>2478</v>
      </c>
      <c r="L728" s="567">
        <v>110.66</v>
      </c>
      <c r="M728" s="567">
        <v>110.66</v>
      </c>
      <c r="N728" s="566">
        <v>1</v>
      </c>
      <c r="O728" s="630">
        <v>0.5</v>
      </c>
      <c r="P728" s="567"/>
      <c r="Q728" s="582">
        <v>0</v>
      </c>
      <c r="R728" s="566"/>
      <c r="S728" s="582">
        <v>0</v>
      </c>
      <c r="T728" s="630"/>
      <c r="U728" s="612">
        <v>0</v>
      </c>
    </row>
    <row r="729" spans="1:21" ht="14.4" customHeight="1" x14ac:dyDescent="0.3">
      <c r="A729" s="565">
        <v>30</v>
      </c>
      <c r="B729" s="566" t="s">
        <v>438</v>
      </c>
      <c r="C729" s="566">
        <v>89301301</v>
      </c>
      <c r="D729" s="628" t="s">
        <v>3533</v>
      </c>
      <c r="E729" s="629" t="s">
        <v>2276</v>
      </c>
      <c r="F729" s="566" t="s">
        <v>2263</v>
      </c>
      <c r="G729" s="566" t="s">
        <v>2475</v>
      </c>
      <c r="H729" s="566" t="s">
        <v>437</v>
      </c>
      <c r="I729" s="566" t="s">
        <v>2479</v>
      </c>
      <c r="J729" s="566" t="s">
        <v>2480</v>
      </c>
      <c r="K729" s="566" t="s">
        <v>2481</v>
      </c>
      <c r="L729" s="567">
        <v>121.4</v>
      </c>
      <c r="M729" s="567">
        <v>121.4</v>
      </c>
      <c r="N729" s="566">
        <v>1</v>
      </c>
      <c r="O729" s="630">
        <v>0.5</v>
      </c>
      <c r="P729" s="567"/>
      <c r="Q729" s="582">
        <v>0</v>
      </c>
      <c r="R729" s="566"/>
      <c r="S729" s="582">
        <v>0</v>
      </c>
      <c r="T729" s="630"/>
      <c r="U729" s="612">
        <v>0</v>
      </c>
    </row>
    <row r="730" spans="1:21" ht="14.4" customHeight="1" x14ac:dyDescent="0.3">
      <c r="A730" s="565">
        <v>30</v>
      </c>
      <c r="B730" s="566" t="s">
        <v>438</v>
      </c>
      <c r="C730" s="566">
        <v>89301301</v>
      </c>
      <c r="D730" s="628" t="s">
        <v>3533</v>
      </c>
      <c r="E730" s="629" t="s">
        <v>2276</v>
      </c>
      <c r="F730" s="566" t="s">
        <v>2263</v>
      </c>
      <c r="G730" s="566" t="s">
        <v>2482</v>
      </c>
      <c r="H730" s="566" t="s">
        <v>437</v>
      </c>
      <c r="I730" s="566" t="s">
        <v>2807</v>
      </c>
      <c r="J730" s="566" t="s">
        <v>938</v>
      </c>
      <c r="K730" s="566" t="s">
        <v>574</v>
      </c>
      <c r="L730" s="567">
        <v>97.46</v>
      </c>
      <c r="M730" s="567">
        <v>97.46</v>
      </c>
      <c r="N730" s="566">
        <v>1</v>
      </c>
      <c r="O730" s="630">
        <v>0.5</v>
      </c>
      <c r="P730" s="567"/>
      <c r="Q730" s="582">
        <v>0</v>
      </c>
      <c r="R730" s="566"/>
      <c r="S730" s="582">
        <v>0</v>
      </c>
      <c r="T730" s="630"/>
      <c r="U730" s="612">
        <v>0</v>
      </c>
    </row>
    <row r="731" spans="1:21" ht="14.4" customHeight="1" x14ac:dyDescent="0.3">
      <c r="A731" s="565">
        <v>30</v>
      </c>
      <c r="B731" s="566" t="s">
        <v>438</v>
      </c>
      <c r="C731" s="566">
        <v>89301301</v>
      </c>
      <c r="D731" s="628" t="s">
        <v>3533</v>
      </c>
      <c r="E731" s="629" t="s">
        <v>2276</v>
      </c>
      <c r="F731" s="566" t="s">
        <v>2263</v>
      </c>
      <c r="G731" s="566" t="s">
        <v>2482</v>
      </c>
      <c r="H731" s="566" t="s">
        <v>437</v>
      </c>
      <c r="I731" s="566" t="s">
        <v>2483</v>
      </c>
      <c r="J731" s="566" t="s">
        <v>938</v>
      </c>
      <c r="K731" s="566" t="s">
        <v>574</v>
      </c>
      <c r="L731" s="567">
        <v>98.31</v>
      </c>
      <c r="M731" s="567">
        <v>491.55</v>
      </c>
      <c r="N731" s="566">
        <v>5</v>
      </c>
      <c r="O731" s="630">
        <v>2.5</v>
      </c>
      <c r="P731" s="567">
        <v>98.31</v>
      </c>
      <c r="Q731" s="582">
        <v>0.2</v>
      </c>
      <c r="R731" s="566">
        <v>1</v>
      </c>
      <c r="S731" s="582">
        <v>0.2</v>
      </c>
      <c r="T731" s="630">
        <v>0.5</v>
      </c>
      <c r="U731" s="612">
        <v>0.2</v>
      </c>
    </row>
    <row r="732" spans="1:21" ht="14.4" customHeight="1" x14ac:dyDescent="0.3">
      <c r="A732" s="565">
        <v>30</v>
      </c>
      <c r="B732" s="566" t="s">
        <v>438</v>
      </c>
      <c r="C732" s="566">
        <v>89301301</v>
      </c>
      <c r="D732" s="628" t="s">
        <v>3533</v>
      </c>
      <c r="E732" s="629" t="s">
        <v>2276</v>
      </c>
      <c r="F732" s="566" t="s">
        <v>2263</v>
      </c>
      <c r="G732" s="566" t="s">
        <v>2810</v>
      </c>
      <c r="H732" s="566" t="s">
        <v>1360</v>
      </c>
      <c r="I732" s="566" t="s">
        <v>2139</v>
      </c>
      <c r="J732" s="566" t="s">
        <v>1416</v>
      </c>
      <c r="K732" s="566" t="s">
        <v>1417</v>
      </c>
      <c r="L732" s="567">
        <v>32.74</v>
      </c>
      <c r="M732" s="567">
        <v>32.74</v>
      </c>
      <c r="N732" s="566">
        <v>1</v>
      </c>
      <c r="O732" s="630">
        <v>0.5</v>
      </c>
      <c r="P732" s="567"/>
      <c r="Q732" s="582">
        <v>0</v>
      </c>
      <c r="R732" s="566"/>
      <c r="S732" s="582">
        <v>0</v>
      </c>
      <c r="T732" s="630"/>
      <c r="U732" s="612">
        <v>0</v>
      </c>
    </row>
    <row r="733" spans="1:21" ht="14.4" customHeight="1" x14ac:dyDescent="0.3">
      <c r="A733" s="565">
        <v>30</v>
      </c>
      <c r="B733" s="566" t="s">
        <v>438</v>
      </c>
      <c r="C733" s="566">
        <v>89301301</v>
      </c>
      <c r="D733" s="628" t="s">
        <v>3533</v>
      </c>
      <c r="E733" s="629" t="s">
        <v>2276</v>
      </c>
      <c r="F733" s="566" t="s">
        <v>2263</v>
      </c>
      <c r="G733" s="566" t="s">
        <v>2810</v>
      </c>
      <c r="H733" s="566" t="s">
        <v>1360</v>
      </c>
      <c r="I733" s="566" t="s">
        <v>2139</v>
      </c>
      <c r="J733" s="566" t="s">
        <v>1416</v>
      </c>
      <c r="K733" s="566" t="s">
        <v>1417</v>
      </c>
      <c r="L733" s="567">
        <v>49.12</v>
      </c>
      <c r="M733" s="567">
        <v>98.24</v>
      </c>
      <c r="N733" s="566">
        <v>2</v>
      </c>
      <c r="O733" s="630">
        <v>1.5</v>
      </c>
      <c r="P733" s="567"/>
      <c r="Q733" s="582">
        <v>0</v>
      </c>
      <c r="R733" s="566"/>
      <c r="S733" s="582">
        <v>0</v>
      </c>
      <c r="T733" s="630"/>
      <c r="U733" s="612">
        <v>0</v>
      </c>
    </row>
    <row r="734" spans="1:21" ht="14.4" customHeight="1" x14ac:dyDescent="0.3">
      <c r="A734" s="565">
        <v>30</v>
      </c>
      <c r="B734" s="566" t="s">
        <v>438</v>
      </c>
      <c r="C734" s="566">
        <v>89301301</v>
      </c>
      <c r="D734" s="628" t="s">
        <v>3533</v>
      </c>
      <c r="E734" s="629" t="s">
        <v>2276</v>
      </c>
      <c r="F734" s="566" t="s">
        <v>2263</v>
      </c>
      <c r="G734" s="566" t="s">
        <v>2484</v>
      </c>
      <c r="H734" s="566" t="s">
        <v>437</v>
      </c>
      <c r="I734" s="566" t="s">
        <v>2485</v>
      </c>
      <c r="J734" s="566" t="s">
        <v>896</v>
      </c>
      <c r="K734" s="566" t="s">
        <v>565</v>
      </c>
      <c r="L734" s="567">
        <v>60.97</v>
      </c>
      <c r="M734" s="567">
        <v>182.91</v>
      </c>
      <c r="N734" s="566">
        <v>3</v>
      </c>
      <c r="O734" s="630">
        <v>2</v>
      </c>
      <c r="P734" s="567"/>
      <c r="Q734" s="582">
        <v>0</v>
      </c>
      <c r="R734" s="566"/>
      <c r="S734" s="582">
        <v>0</v>
      </c>
      <c r="T734" s="630"/>
      <c r="U734" s="612">
        <v>0</v>
      </c>
    </row>
    <row r="735" spans="1:21" ht="14.4" customHeight="1" x14ac:dyDescent="0.3">
      <c r="A735" s="565">
        <v>30</v>
      </c>
      <c r="B735" s="566" t="s">
        <v>438</v>
      </c>
      <c r="C735" s="566">
        <v>89301301</v>
      </c>
      <c r="D735" s="628" t="s">
        <v>3533</v>
      </c>
      <c r="E735" s="629" t="s">
        <v>2276</v>
      </c>
      <c r="F735" s="566" t="s">
        <v>2263</v>
      </c>
      <c r="G735" s="566" t="s">
        <v>2668</v>
      </c>
      <c r="H735" s="566" t="s">
        <v>1360</v>
      </c>
      <c r="I735" s="566" t="s">
        <v>2669</v>
      </c>
      <c r="J735" s="566" t="s">
        <v>1433</v>
      </c>
      <c r="K735" s="566" t="s">
        <v>2670</v>
      </c>
      <c r="L735" s="567">
        <v>94.41</v>
      </c>
      <c r="M735" s="567">
        <v>94.41</v>
      </c>
      <c r="N735" s="566">
        <v>1</v>
      </c>
      <c r="O735" s="630">
        <v>0.5</v>
      </c>
      <c r="P735" s="567"/>
      <c r="Q735" s="582">
        <v>0</v>
      </c>
      <c r="R735" s="566"/>
      <c r="S735" s="582">
        <v>0</v>
      </c>
      <c r="T735" s="630"/>
      <c r="U735" s="612">
        <v>0</v>
      </c>
    </row>
    <row r="736" spans="1:21" ht="14.4" customHeight="1" x14ac:dyDescent="0.3">
      <c r="A736" s="565">
        <v>30</v>
      </c>
      <c r="B736" s="566" t="s">
        <v>438</v>
      </c>
      <c r="C736" s="566">
        <v>89301301</v>
      </c>
      <c r="D736" s="628" t="s">
        <v>3533</v>
      </c>
      <c r="E736" s="629" t="s">
        <v>2276</v>
      </c>
      <c r="F736" s="566" t="s">
        <v>2263</v>
      </c>
      <c r="G736" s="566" t="s">
        <v>2812</v>
      </c>
      <c r="H736" s="566" t="s">
        <v>437</v>
      </c>
      <c r="I736" s="566" t="s">
        <v>3022</v>
      </c>
      <c r="J736" s="566" t="s">
        <v>915</v>
      </c>
      <c r="K736" s="566" t="s">
        <v>3023</v>
      </c>
      <c r="L736" s="567">
        <v>144.1</v>
      </c>
      <c r="M736" s="567">
        <v>144.1</v>
      </c>
      <c r="N736" s="566">
        <v>1</v>
      </c>
      <c r="O736" s="630">
        <v>0.5</v>
      </c>
      <c r="P736" s="567"/>
      <c r="Q736" s="582">
        <v>0</v>
      </c>
      <c r="R736" s="566"/>
      <c r="S736" s="582">
        <v>0</v>
      </c>
      <c r="T736" s="630"/>
      <c r="U736" s="612">
        <v>0</v>
      </c>
    </row>
    <row r="737" spans="1:21" ht="14.4" customHeight="1" x14ac:dyDescent="0.3">
      <c r="A737" s="565">
        <v>30</v>
      </c>
      <c r="B737" s="566" t="s">
        <v>438</v>
      </c>
      <c r="C737" s="566">
        <v>89301301</v>
      </c>
      <c r="D737" s="628" t="s">
        <v>3533</v>
      </c>
      <c r="E737" s="629" t="s">
        <v>2276</v>
      </c>
      <c r="F737" s="566" t="s">
        <v>2263</v>
      </c>
      <c r="G737" s="566" t="s">
        <v>2812</v>
      </c>
      <c r="H737" s="566" t="s">
        <v>437</v>
      </c>
      <c r="I737" s="566" t="s">
        <v>2813</v>
      </c>
      <c r="J737" s="566" t="s">
        <v>967</v>
      </c>
      <c r="K737" s="566" t="s">
        <v>2814</v>
      </c>
      <c r="L737" s="567">
        <v>162.13</v>
      </c>
      <c r="M737" s="567">
        <v>162.13</v>
      </c>
      <c r="N737" s="566">
        <v>1</v>
      </c>
      <c r="O737" s="630">
        <v>0.5</v>
      </c>
      <c r="P737" s="567">
        <v>162.13</v>
      </c>
      <c r="Q737" s="582">
        <v>1</v>
      </c>
      <c r="R737" s="566">
        <v>1</v>
      </c>
      <c r="S737" s="582">
        <v>1</v>
      </c>
      <c r="T737" s="630">
        <v>0.5</v>
      </c>
      <c r="U737" s="612">
        <v>1</v>
      </c>
    </row>
    <row r="738" spans="1:21" ht="14.4" customHeight="1" x14ac:dyDescent="0.3">
      <c r="A738" s="565">
        <v>30</v>
      </c>
      <c r="B738" s="566" t="s">
        <v>438</v>
      </c>
      <c r="C738" s="566">
        <v>89301301</v>
      </c>
      <c r="D738" s="628" t="s">
        <v>3533</v>
      </c>
      <c r="E738" s="629" t="s">
        <v>2276</v>
      </c>
      <c r="F738" s="566" t="s">
        <v>2263</v>
      </c>
      <c r="G738" s="566" t="s">
        <v>3024</v>
      </c>
      <c r="H738" s="566" t="s">
        <v>437</v>
      </c>
      <c r="I738" s="566" t="s">
        <v>3025</v>
      </c>
      <c r="J738" s="566" t="s">
        <v>3026</v>
      </c>
      <c r="K738" s="566" t="s">
        <v>3027</v>
      </c>
      <c r="L738" s="567">
        <v>17.53</v>
      </c>
      <c r="M738" s="567">
        <v>17.53</v>
      </c>
      <c r="N738" s="566">
        <v>1</v>
      </c>
      <c r="O738" s="630">
        <v>1</v>
      </c>
      <c r="P738" s="567"/>
      <c r="Q738" s="582">
        <v>0</v>
      </c>
      <c r="R738" s="566"/>
      <c r="S738" s="582">
        <v>0</v>
      </c>
      <c r="T738" s="630"/>
      <c r="U738" s="612">
        <v>0</v>
      </c>
    </row>
    <row r="739" spans="1:21" ht="14.4" customHeight="1" x14ac:dyDescent="0.3">
      <c r="A739" s="565">
        <v>30</v>
      </c>
      <c r="B739" s="566" t="s">
        <v>438</v>
      </c>
      <c r="C739" s="566">
        <v>89301301</v>
      </c>
      <c r="D739" s="628" t="s">
        <v>3533</v>
      </c>
      <c r="E739" s="629" t="s">
        <v>2276</v>
      </c>
      <c r="F739" s="566" t="s">
        <v>2263</v>
      </c>
      <c r="G739" s="566" t="s">
        <v>2486</v>
      </c>
      <c r="H739" s="566" t="s">
        <v>437</v>
      </c>
      <c r="I739" s="566" t="s">
        <v>2487</v>
      </c>
      <c r="J739" s="566" t="s">
        <v>892</v>
      </c>
      <c r="K739" s="566" t="s">
        <v>893</v>
      </c>
      <c r="L739" s="567">
        <v>157.01</v>
      </c>
      <c r="M739" s="567">
        <v>314.02</v>
      </c>
      <c r="N739" s="566">
        <v>2</v>
      </c>
      <c r="O739" s="630">
        <v>1</v>
      </c>
      <c r="P739" s="567"/>
      <c r="Q739" s="582">
        <v>0</v>
      </c>
      <c r="R739" s="566"/>
      <c r="S739" s="582">
        <v>0</v>
      </c>
      <c r="T739" s="630"/>
      <c r="U739" s="612">
        <v>0</v>
      </c>
    </row>
    <row r="740" spans="1:21" ht="14.4" customHeight="1" x14ac:dyDescent="0.3">
      <c r="A740" s="565">
        <v>30</v>
      </c>
      <c r="B740" s="566" t="s">
        <v>438</v>
      </c>
      <c r="C740" s="566">
        <v>89301301</v>
      </c>
      <c r="D740" s="628" t="s">
        <v>3533</v>
      </c>
      <c r="E740" s="629" t="s">
        <v>2276</v>
      </c>
      <c r="F740" s="566" t="s">
        <v>2263</v>
      </c>
      <c r="G740" s="566" t="s">
        <v>3028</v>
      </c>
      <c r="H740" s="566" t="s">
        <v>437</v>
      </c>
      <c r="I740" s="566" t="s">
        <v>3029</v>
      </c>
      <c r="J740" s="566" t="s">
        <v>3030</v>
      </c>
      <c r="K740" s="566" t="s">
        <v>3031</v>
      </c>
      <c r="L740" s="567">
        <v>0</v>
      </c>
      <c r="M740" s="567">
        <v>0</v>
      </c>
      <c r="N740" s="566">
        <v>1</v>
      </c>
      <c r="O740" s="630">
        <v>0.5</v>
      </c>
      <c r="P740" s="567"/>
      <c r="Q740" s="582"/>
      <c r="R740" s="566"/>
      <c r="S740" s="582">
        <v>0</v>
      </c>
      <c r="T740" s="630"/>
      <c r="U740" s="612">
        <v>0</v>
      </c>
    </row>
    <row r="741" spans="1:21" ht="14.4" customHeight="1" x14ac:dyDescent="0.3">
      <c r="A741" s="565">
        <v>30</v>
      </c>
      <c r="B741" s="566" t="s">
        <v>438</v>
      </c>
      <c r="C741" s="566">
        <v>89301301</v>
      </c>
      <c r="D741" s="628" t="s">
        <v>3533</v>
      </c>
      <c r="E741" s="629" t="s">
        <v>2276</v>
      </c>
      <c r="F741" s="566" t="s">
        <v>2263</v>
      </c>
      <c r="G741" s="566" t="s">
        <v>3032</v>
      </c>
      <c r="H741" s="566" t="s">
        <v>437</v>
      </c>
      <c r="I741" s="566" t="s">
        <v>3033</v>
      </c>
      <c r="J741" s="566" t="s">
        <v>3034</v>
      </c>
      <c r="K741" s="566" t="s">
        <v>3035</v>
      </c>
      <c r="L741" s="567">
        <v>134.12</v>
      </c>
      <c r="M741" s="567">
        <v>134.12</v>
      </c>
      <c r="N741" s="566">
        <v>1</v>
      </c>
      <c r="O741" s="630">
        <v>0.5</v>
      </c>
      <c r="P741" s="567">
        <v>134.12</v>
      </c>
      <c r="Q741" s="582">
        <v>1</v>
      </c>
      <c r="R741" s="566">
        <v>1</v>
      </c>
      <c r="S741" s="582">
        <v>1</v>
      </c>
      <c r="T741" s="630">
        <v>0.5</v>
      </c>
      <c r="U741" s="612">
        <v>1</v>
      </c>
    </row>
    <row r="742" spans="1:21" ht="14.4" customHeight="1" x14ac:dyDescent="0.3">
      <c r="A742" s="565">
        <v>30</v>
      </c>
      <c r="B742" s="566" t="s">
        <v>438</v>
      </c>
      <c r="C742" s="566">
        <v>89301301</v>
      </c>
      <c r="D742" s="628" t="s">
        <v>3533</v>
      </c>
      <c r="E742" s="629" t="s">
        <v>2276</v>
      </c>
      <c r="F742" s="566" t="s">
        <v>2263</v>
      </c>
      <c r="G742" s="566" t="s">
        <v>2490</v>
      </c>
      <c r="H742" s="566" t="s">
        <v>437</v>
      </c>
      <c r="I742" s="566" t="s">
        <v>2491</v>
      </c>
      <c r="J742" s="566" t="s">
        <v>1040</v>
      </c>
      <c r="K742" s="566" t="s">
        <v>576</v>
      </c>
      <c r="L742" s="567">
        <v>286.63</v>
      </c>
      <c r="M742" s="567">
        <v>286.63</v>
      </c>
      <c r="N742" s="566">
        <v>1</v>
      </c>
      <c r="O742" s="630">
        <v>0.5</v>
      </c>
      <c r="P742" s="567"/>
      <c r="Q742" s="582">
        <v>0</v>
      </c>
      <c r="R742" s="566"/>
      <c r="S742" s="582">
        <v>0</v>
      </c>
      <c r="T742" s="630"/>
      <c r="U742" s="612">
        <v>0</v>
      </c>
    </row>
    <row r="743" spans="1:21" ht="14.4" customHeight="1" x14ac:dyDescent="0.3">
      <c r="A743" s="565">
        <v>30</v>
      </c>
      <c r="B743" s="566" t="s">
        <v>438</v>
      </c>
      <c r="C743" s="566">
        <v>89301301</v>
      </c>
      <c r="D743" s="628" t="s">
        <v>3533</v>
      </c>
      <c r="E743" s="629" t="s">
        <v>2276</v>
      </c>
      <c r="F743" s="566" t="s">
        <v>2263</v>
      </c>
      <c r="G743" s="566" t="s">
        <v>2490</v>
      </c>
      <c r="H743" s="566" t="s">
        <v>437</v>
      </c>
      <c r="I743" s="566" t="s">
        <v>3036</v>
      </c>
      <c r="J743" s="566" t="s">
        <v>1310</v>
      </c>
      <c r="K743" s="566" t="s">
        <v>565</v>
      </c>
      <c r="L743" s="567">
        <v>0</v>
      </c>
      <c r="M743" s="567">
        <v>0</v>
      </c>
      <c r="N743" s="566">
        <v>1</v>
      </c>
      <c r="O743" s="630">
        <v>0.5</v>
      </c>
      <c r="P743" s="567">
        <v>0</v>
      </c>
      <c r="Q743" s="582"/>
      <c r="R743" s="566">
        <v>1</v>
      </c>
      <c r="S743" s="582">
        <v>1</v>
      </c>
      <c r="T743" s="630">
        <v>0.5</v>
      </c>
      <c r="U743" s="612">
        <v>1</v>
      </c>
    </row>
    <row r="744" spans="1:21" ht="14.4" customHeight="1" x14ac:dyDescent="0.3">
      <c r="A744" s="565">
        <v>30</v>
      </c>
      <c r="B744" s="566" t="s">
        <v>438</v>
      </c>
      <c r="C744" s="566">
        <v>89301301</v>
      </c>
      <c r="D744" s="628" t="s">
        <v>3533</v>
      </c>
      <c r="E744" s="629" t="s">
        <v>2276</v>
      </c>
      <c r="F744" s="566" t="s">
        <v>2263</v>
      </c>
      <c r="G744" s="566" t="s">
        <v>2490</v>
      </c>
      <c r="H744" s="566" t="s">
        <v>437</v>
      </c>
      <c r="I744" s="566" t="s">
        <v>3037</v>
      </c>
      <c r="J744" s="566" t="s">
        <v>1310</v>
      </c>
      <c r="K744" s="566" t="s">
        <v>765</v>
      </c>
      <c r="L744" s="567">
        <v>142.22999999999999</v>
      </c>
      <c r="M744" s="567">
        <v>142.22999999999999</v>
      </c>
      <c r="N744" s="566">
        <v>1</v>
      </c>
      <c r="O744" s="630">
        <v>0.5</v>
      </c>
      <c r="P744" s="567"/>
      <c r="Q744" s="582">
        <v>0</v>
      </c>
      <c r="R744" s="566"/>
      <c r="S744" s="582">
        <v>0</v>
      </c>
      <c r="T744" s="630"/>
      <c r="U744" s="612">
        <v>0</v>
      </c>
    </row>
    <row r="745" spans="1:21" ht="14.4" customHeight="1" x14ac:dyDescent="0.3">
      <c r="A745" s="565">
        <v>30</v>
      </c>
      <c r="B745" s="566" t="s">
        <v>438</v>
      </c>
      <c r="C745" s="566">
        <v>89301301</v>
      </c>
      <c r="D745" s="628" t="s">
        <v>3533</v>
      </c>
      <c r="E745" s="629" t="s">
        <v>2276</v>
      </c>
      <c r="F745" s="566" t="s">
        <v>2263</v>
      </c>
      <c r="G745" s="566" t="s">
        <v>2490</v>
      </c>
      <c r="H745" s="566" t="s">
        <v>437</v>
      </c>
      <c r="I745" s="566" t="s">
        <v>2818</v>
      </c>
      <c r="J745" s="566" t="s">
        <v>2819</v>
      </c>
      <c r="K745" s="566" t="s">
        <v>2817</v>
      </c>
      <c r="L745" s="567">
        <v>0</v>
      </c>
      <c r="M745" s="567">
        <v>0</v>
      </c>
      <c r="N745" s="566">
        <v>4</v>
      </c>
      <c r="O745" s="630">
        <v>2</v>
      </c>
      <c r="P745" s="567"/>
      <c r="Q745" s="582"/>
      <c r="R745" s="566"/>
      <c r="S745" s="582">
        <v>0</v>
      </c>
      <c r="T745" s="630"/>
      <c r="U745" s="612">
        <v>0</v>
      </c>
    </row>
    <row r="746" spans="1:21" ht="14.4" customHeight="1" x14ac:dyDescent="0.3">
      <c r="A746" s="565">
        <v>30</v>
      </c>
      <c r="B746" s="566" t="s">
        <v>438</v>
      </c>
      <c r="C746" s="566">
        <v>89301301</v>
      </c>
      <c r="D746" s="628" t="s">
        <v>3533</v>
      </c>
      <c r="E746" s="629" t="s">
        <v>2276</v>
      </c>
      <c r="F746" s="566" t="s">
        <v>2263</v>
      </c>
      <c r="G746" s="566" t="s">
        <v>2493</v>
      </c>
      <c r="H746" s="566" t="s">
        <v>1360</v>
      </c>
      <c r="I746" s="566" t="s">
        <v>2494</v>
      </c>
      <c r="J746" s="566" t="s">
        <v>1367</v>
      </c>
      <c r="K746" s="566" t="s">
        <v>2495</v>
      </c>
      <c r="L746" s="567">
        <v>0</v>
      </c>
      <c r="M746" s="567">
        <v>0</v>
      </c>
      <c r="N746" s="566">
        <v>1</v>
      </c>
      <c r="O746" s="630">
        <v>0.5</v>
      </c>
      <c r="P746" s="567"/>
      <c r="Q746" s="582"/>
      <c r="R746" s="566"/>
      <c r="S746" s="582">
        <v>0</v>
      </c>
      <c r="T746" s="630"/>
      <c r="U746" s="612">
        <v>0</v>
      </c>
    </row>
    <row r="747" spans="1:21" ht="14.4" customHeight="1" x14ac:dyDescent="0.3">
      <c r="A747" s="565">
        <v>30</v>
      </c>
      <c r="B747" s="566" t="s">
        <v>438</v>
      </c>
      <c r="C747" s="566">
        <v>89301301</v>
      </c>
      <c r="D747" s="628" t="s">
        <v>3533</v>
      </c>
      <c r="E747" s="629" t="s">
        <v>2276</v>
      </c>
      <c r="F747" s="566" t="s">
        <v>2263</v>
      </c>
      <c r="G747" s="566" t="s">
        <v>2496</v>
      </c>
      <c r="H747" s="566" t="s">
        <v>1360</v>
      </c>
      <c r="I747" s="566" t="s">
        <v>2671</v>
      </c>
      <c r="J747" s="566" t="s">
        <v>2672</v>
      </c>
      <c r="K747" s="566" t="s">
        <v>2495</v>
      </c>
      <c r="L747" s="567">
        <v>96.57</v>
      </c>
      <c r="M747" s="567">
        <v>96.57</v>
      </c>
      <c r="N747" s="566">
        <v>1</v>
      </c>
      <c r="O747" s="630">
        <v>0.5</v>
      </c>
      <c r="P747" s="567"/>
      <c r="Q747" s="582">
        <v>0</v>
      </c>
      <c r="R747" s="566"/>
      <c r="S747" s="582">
        <v>0</v>
      </c>
      <c r="T747" s="630"/>
      <c r="U747" s="612">
        <v>0</v>
      </c>
    </row>
    <row r="748" spans="1:21" ht="14.4" customHeight="1" x14ac:dyDescent="0.3">
      <c r="A748" s="565">
        <v>30</v>
      </c>
      <c r="B748" s="566" t="s">
        <v>438</v>
      </c>
      <c r="C748" s="566">
        <v>89301301</v>
      </c>
      <c r="D748" s="628" t="s">
        <v>3533</v>
      </c>
      <c r="E748" s="629" t="s">
        <v>2276</v>
      </c>
      <c r="F748" s="566" t="s">
        <v>2263</v>
      </c>
      <c r="G748" s="566" t="s">
        <v>2496</v>
      </c>
      <c r="H748" s="566" t="s">
        <v>1360</v>
      </c>
      <c r="I748" s="566" t="s">
        <v>1836</v>
      </c>
      <c r="J748" s="566" t="s">
        <v>1837</v>
      </c>
      <c r="K748" s="566" t="s">
        <v>1838</v>
      </c>
      <c r="L748" s="567">
        <v>156.25</v>
      </c>
      <c r="M748" s="567">
        <v>468.75</v>
      </c>
      <c r="N748" s="566">
        <v>3</v>
      </c>
      <c r="O748" s="630">
        <v>2</v>
      </c>
      <c r="P748" s="567"/>
      <c r="Q748" s="582">
        <v>0</v>
      </c>
      <c r="R748" s="566"/>
      <c r="S748" s="582">
        <v>0</v>
      </c>
      <c r="T748" s="630"/>
      <c r="U748" s="612">
        <v>0</v>
      </c>
    </row>
    <row r="749" spans="1:21" ht="14.4" customHeight="1" x14ac:dyDescent="0.3">
      <c r="A749" s="565">
        <v>30</v>
      </c>
      <c r="B749" s="566" t="s">
        <v>438</v>
      </c>
      <c r="C749" s="566">
        <v>89301301</v>
      </c>
      <c r="D749" s="628" t="s">
        <v>3533</v>
      </c>
      <c r="E749" s="629" t="s">
        <v>2276</v>
      </c>
      <c r="F749" s="566" t="s">
        <v>2263</v>
      </c>
      <c r="G749" s="566" t="s">
        <v>2673</v>
      </c>
      <c r="H749" s="566" t="s">
        <v>437</v>
      </c>
      <c r="I749" s="566" t="s">
        <v>2676</v>
      </c>
      <c r="J749" s="566" t="s">
        <v>1153</v>
      </c>
      <c r="K749" s="566" t="s">
        <v>1154</v>
      </c>
      <c r="L749" s="567">
        <v>0</v>
      </c>
      <c r="M749" s="567">
        <v>0</v>
      </c>
      <c r="N749" s="566">
        <v>6</v>
      </c>
      <c r="O749" s="630">
        <v>3.5</v>
      </c>
      <c r="P749" s="567">
        <v>0</v>
      </c>
      <c r="Q749" s="582"/>
      <c r="R749" s="566">
        <v>2</v>
      </c>
      <c r="S749" s="582">
        <v>0.33333333333333331</v>
      </c>
      <c r="T749" s="630">
        <v>1</v>
      </c>
      <c r="U749" s="612">
        <v>0.2857142857142857</v>
      </c>
    </row>
    <row r="750" spans="1:21" ht="14.4" customHeight="1" x14ac:dyDescent="0.3">
      <c r="A750" s="565">
        <v>30</v>
      </c>
      <c r="B750" s="566" t="s">
        <v>438</v>
      </c>
      <c r="C750" s="566">
        <v>89301303</v>
      </c>
      <c r="D750" s="628" t="s">
        <v>3534</v>
      </c>
      <c r="E750" s="629" t="s">
        <v>2271</v>
      </c>
      <c r="F750" s="566" t="s">
        <v>2263</v>
      </c>
      <c r="G750" s="566" t="s">
        <v>2278</v>
      </c>
      <c r="H750" s="566" t="s">
        <v>437</v>
      </c>
      <c r="I750" s="566" t="s">
        <v>2279</v>
      </c>
      <c r="J750" s="566" t="s">
        <v>2280</v>
      </c>
      <c r="K750" s="566" t="s">
        <v>1278</v>
      </c>
      <c r="L750" s="567">
        <v>44.89</v>
      </c>
      <c r="M750" s="567">
        <v>134.67000000000002</v>
      </c>
      <c r="N750" s="566">
        <v>3</v>
      </c>
      <c r="O750" s="630">
        <v>0.5</v>
      </c>
      <c r="P750" s="567"/>
      <c r="Q750" s="582">
        <v>0</v>
      </c>
      <c r="R750" s="566"/>
      <c r="S750" s="582">
        <v>0</v>
      </c>
      <c r="T750" s="630"/>
      <c r="U750" s="612">
        <v>0</v>
      </c>
    </row>
    <row r="751" spans="1:21" ht="14.4" customHeight="1" x14ac:dyDescent="0.3">
      <c r="A751" s="565">
        <v>30</v>
      </c>
      <c r="B751" s="566" t="s">
        <v>438</v>
      </c>
      <c r="C751" s="566">
        <v>89301303</v>
      </c>
      <c r="D751" s="628" t="s">
        <v>3534</v>
      </c>
      <c r="E751" s="629" t="s">
        <v>2271</v>
      </c>
      <c r="F751" s="566" t="s">
        <v>2263</v>
      </c>
      <c r="G751" s="566" t="s">
        <v>2820</v>
      </c>
      <c r="H751" s="566" t="s">
        <v>437</v>
      </c>
      <c r="I751" s="566" t="s">
        <v>2821</v>
      </c>
      <c r="J751" s="566" t="s">
        <v>2822</v>
      </c>
      <c r="K751" s="566" t="s">
        <v>767</v>
      </c>
      <c r="L751" s="567">
        <v>418.67</v>
      </c>
      <c r="M751" s="567">
        <v>5024.04</v>
      </c>
      <c r="N751" s="566">
        <v>12</v>
      </c>
      <c r="O751" s="630">
        <v>3</v>
      </c>
      <c r="P751" s="567"/>
      <c r="Q751" s="582">
        <v>0</v>
      </c>
      <c r="R751" s="566"/>
      <c r="S751" s="582">
        <v>0</v>
      </c>
      <c r="T751" s="630"/>
      <c r="U751" s="612">
        <v>0</v>
      </c>
    </row>
    <row r="752" spans="1:21" ht="14.4" customHeight="1" x14ac:dyDescent="0.3">
      <c r="A752" s="565">
        <v>30</v>
      </c>
      <c r="B752" s="566" t="s">
        <v>438</v>
      </c>
      <c r="C752" s="566">
        <v>89301303</v>
      </c>
      <c r="D752" s="628" t="s">
        <v>3534</v>
      </c>
      <c r="E752" s="629" t="s">
        <v>2271</v>
      </c>
      <c r="F752" s="566" t="s">
        <v>2263</v>
      </c>
      <c r="G752" s="566" t="s">
        <v>2281</v>
      </c>
      <c r="H752" s="566" t="s">
        <v>1360</v>
      </c>
      <c r="I752" s="566" t="s">
        <v>2117</v>
      </c>
      <c r="J752" s="566" t="s">
        <v>1506</v>
      </c>
      <c r="K752" s="566" t="s">
        <v>1507</v>
      </c>
      <c r="L752" s="567">
        <v>89.6</v>
      </c>
      <c r="M752" s="567">
        <v>537.6</v>
      </c>
      <c r="N752" s="566">
        <v>6</v>
      </c>
      <c r="O752" s="630">
        <v>4.5</v>
      </c>
      <c r="P752" s="567"/>
      <c r="Q752" s="582">
        <v>0</v>
      </c>
      <c r="R752" s="566"/>
      <c r="S752" s="582">
        <v>0</v>
      </c>
      <c r="T752" s="630"/>
      <c r="U752" s="612">
        <v>0</v>
      </c>
    </row>
    <row r="753" spans="1:21" ht="14.4" customHeight="1" x14ac:dyDescent="0.3">
      <c r="A753" s="565">
        <v>30</v>
      </c>
      <c r="B753" s="566" t="s">
        <v>438</v>
      </c>
      <c r="C753" s="566">
        <v>89301303</v>
      </c>
      <c r="D753" s="628" t="s">
        <v>3534</v>
      </c>
      <c r="E753" s="629" t="s">
        <v>2271</v>
      </c>
      <c r="F753" s="566" t="s">
        <v>2263</v>
      </c>
      <c r="G753" s="566" t="s">
        <v>2281</v>
      </c>
      <c r="H753" s="566" t="s">
        <v>1360</v>
      </c>
      <c r="I753" s="566" t="s">
        <v>2117</v>
      </c>
      <c r="J753" s="566" t="s">
        <v>1506</v>
      </c>
      <c r="K753" s="566" t="s">
        <v>1507</v>
      </c>
      <c r="L753" s="567">
        <v>95.25</v>
      </c>
      <c r="M753" s="567">
        <v>285.75</v>
      </c>
      <c r="N753" s="566">
        <v>3</v>
      </c>
      <c r="O753" s="630">
        <v>1.5</v>
      </c>
      <c r="P753" s="567"/>
      <c r="Q753" s="582">
        <v>0</v>
      </c>
      <c r="R753" s="566"/>
      <c r="S753" s="582">
        <v>0</v>
      </c>
      <c r="T753" s="630"/>
      <c r="U753" s="612">
        <v>0</v>
      </c>
    </row>
    <row r="754" spans="1:21" ht="14.4" customHeight="1" x14ac:dyDescent="0.3">
      <c r="A754" s="565">
        <v>30</v>
      </c>
      <c r="B754" s="566" t="s">
        <v>438</v>
      </c>
      <c r="C754" s="566">
        <v>89301303</v>
      </c>
      <c r="D754" s="628" t="s">
        <v>3534</v>
      </c>
      <c r="E754" s="629" t="s">
        <v>2271</v>
      </c>
      <c r="F754" s="566" t="s">
        <v>2263</v>
      </c>
      <c r="G754" s="566" t="s">
        <v>2283</v>
      </c>
      <c r="H754" s="566" t="s">
        <v>437</v>
      </c>
      <c r="I754" s="566" t="s">
        <v>3038</v>
      </c>
      <c r="J754" s="566" t="s">
        <v>3039</v>
      </c>
      <c r="K754" s="566" t="s">
        <v>2190</v>
      </c>
      <c r="L754" s="567">
        <v>10.73</v>
      </c>
      <c r="M754" s="567">
        <v>21.46</v>
      </c>
      <c r="N754" s="566">
        <v>2</v>
      </c>
      <c r="O754" s="630">
        <v>1</v>
      </c>
      <c r="P754" s="567"/>
      <c r="Q754" s="582">
        <v>0</v>
      </c>
      <c r="R754" s="566"/>
      <c r="S754" s="582">
        <v>0</v>
      </c>
      <c r="T754" s="630"/>
      <c r="U754" s="612">
        <v>0</v>
      </c>
    </row>
    <row r="755" spans="1:21" ht="14.4" customHeight="1" x14ac:dyDescent="0.3">
      <c r="A755" s="565">
        <v>30</v>
      </c>
      <c r="B755" s="566" t="s">
        <v>438</v>
      </c>
      <c r="C755" s="566">
        <v>89301303</v>
      </c>
      <c r="D755" s="628" t="s">
        <v>3534</v>
      </c>
      <c r="E755" s="629" t="s">
        <v>2271</v>
      </c>
      <c r="F755" s="566" t="s">
        <v>2263</v>
      </c>
      <c r="G755" s="566" t="s">
        <v>2283</v>
      </c>
      <c r="H755" s="566" t="s">
        <v>1360</v>
      </c>
      <c r="I755" s="566" t="s">
        <v>2179</v>
      </c>
      <c r="J755" s="566" t="s">
        <v>2180</v>
      </c>
      <c r="K755" s="566" t="s">
        <v>2181</v>
      </c>
      <c r="L755" s="567">
        <v>16.27</v>
      </c>
      <c r="M755" s="567">
        <v>16.27</v>
      </c>
      <c r="N755" s="566">
        <v>1</v>
      </c>
      <c r="O755" s="630">
        <v>0.5</v>
      </c>
      <c r="P755" s="567"/>
      <c r="Q755" s="582">
        <v>0</v>
      </c>
      <c r="R755" s="566"/>
      <c r="S755" s="582">
        <v>0</v>
      </c>
      <c r="T755" s="630"/>
      <c r="U755" s="612">
        <v>0</v>
      </c>
    </row>
    <row r="756" spans="1:21" ht="14.4" customHeight="1" x14ac:dyDescent="0.3">
      <c r="A756" s="565">
        <v>30</v>
      </c>
      <c r="B756" s="566" t="s">
        <v>438</v>
      </c>
      <c r="C756" s="566">
        <v>89301303</v>
      </c>
      <c r="D756" s="628" t="s">
        <v>3534</v>
      </c>
      <c r="E756" s="629" t="s">
        <v>2271</v>
      </c>
      <c r="F756" s="566" t="s">
        <v>2263</v>
      </c>
      <c r="G756" s="566" t="s">
        <v>2283</v>
      </c>
      <c r="H756" s="566" t="s">
        <v>437</v>
      </c>
      <c r="I756" s="566" t="s">
        <v>3040</v>
      </c>
      <c r="J756" s="566" t="s">
        <v>3041</v>
      </c>
      <c r="K756" s="566" t="s">
        <v>2187</v>
      </c>
      <c r="L756" s="567">
        <v>6.98</v>
      </c>
      <c r="M756" s="567">
        <v>69.800000000000011</v>
      </c>
      <c r="N756" s="566">
        <v>10</v>
      </c>
      <c r="O756" s="630">
        <v>4.5</v>
      </c>
      <c r="P756" s="567">
        <v>27.92</v>
      </c>
      <c r="Q756" s="582">
        <v>0.39999999999999997</v>
      </c>
      <c r="R756" s="566">
        <v>4</v>
      </c>
      <c r="S756" s="582">
        <v>0.4</v>
      </c>
      <c r="T756" s="630">
        <v>2</v>
      </c>
      <c r="U756" s="612">
        <v>0.44444444444444442</v>
      </c>
    </row>
    <row r="757" spans="1:21" ht="14.4" customHeight="1" x14ac:dyDescent="0.3">
      <c r="A757" s="565">
        <v>30</v>
      </c>
      <c r="B757" s="566" t="s">
        <v>438</v>
      </c>
      <c r="C757" s="566">
        <v>89301303</v>
      </c>
      <c r="D757" s="628" t="s">
        <v>3534</v>
      </c>
      <c r="E757" s="629" t="s">
        <v>2271</v>
      </c>
      <c r="F757" s="566" t="s">
        <v>2263</v>
      </c>
      <c r="G757" s="566" t="s">
        <v>2285</v>
      </c>
      <c r="H757" s="566" t="s">
        <v>1360</v>
      </c>
      <c r="I757" s="566" t="s">
        <v>1912</v>
      </c>
      <c r="J757" s="566" t="s">
        <v>1538</v>
      </c>
      <c r="K757" s="566" t="s">
        <v>1371</v>
      </c>
      <c r="L757" s="567">
        <v>81.209999999999994</v>
      </c>
      <c r="M757" s="567">
        <v>243.63</v>
      </c>
      <c r="N757" s="566">
        <v>3</v>
      </c>
      <c r="O757" s="630">
        <v>0.5</v>
      </c>
      <c r="P757" s="567"/>
      <c r="Q757" s="582">
        <v>0</v>
      </c>
      <c r="R757" s="566"/>
      <c r="S757" s="582">
        <v>0</v>
      </c>
      <c r="T757" s="630"/>
      <c r="U757" s="612">
        <v>0</v>
      </c>
    </row>
    <row r="758" spans="1:21" ht="14.4" customHeight="1" x14ac:dyDescent="0.3">
      <c r="A758" s="565">
        <v>30</v>
      </c>
      <c r="B758" s="566" t="s">
        <v>438</v>
      </c>
      <c r="C758" s="566">
        <v>89301303</v>
      </c>
      <c r="D758" s="628" t="s">
        <v>3534</v>
      </c>
      <c r="E758" s="629" t="s">
        <v>2271</v>
      </c>
      <c r="F758" s="566" t="s">
        <v>2263</v>
      </c>
      <c r="G758" s="566" t="s">
        <v>2285</v>
      </c>
      <c r="H758" s="566" t="s">
        <v>1360</v>
      </c>
      <c r="I758" s="566" t="s">
        <v>1914</v>
      </c>
      <c r="J758" s="566" t="s">
        <v>1533</v>
      </c>
      <c r="K758" s="566" t="s">
        <v>503</v>
      </c>
      <c r="L758" s="567">
        <v>60.92</v>
      </c>
      <c r="M758" s="567">
        <v>548.28</v>
      </c>
      <c r="N758" s="566">
        <v>9</v>
      </c>
      <c r="O758" s="630">
        <v>1.5</v>
      </c>
      <c r="P758" s="567"/>
      <c r="Q758" s="582">
        <v>0</v>
      </c>
      <c r="R758" s="566"/>
      <c r="S758" s="582">
        <v>0</v>
      </c>
      <c r="T758" s="630"/>
      <c r="U758" s="612">
        <v>0</v>
      </c>
    </row>
    <row r="759" spans="1:21" ht="14.4" customHeight="1" x14ac:dyDescent="0.3">
      <c r="A759" s="565">
        <v>30</v>
      </c>
      <c r="B759" s="566" t="s">
        <v>438</v>
      </c>
      <c r="C759" s="566">
        <v>89301303</v>
      </c>
      <c r="D759" s="628" t="s">
        <v>3534</v>
      </c>
      <c r="E759" s="629" t="s">
        <v>2271</v>
      </c>
      <c r="F759" s="566" t="s">
        <v>2263</v>
      </c>
      <c r="G759" s="566" t="s">
        <v>2683</v>
      </c>
      <c r="H759" s="566" t="s">
        <v>1360</v>
      </c>
      <c r="I759" s="566" t="s">
        <v>2044</v>
      </c>
      <c r="J759" s="566" t="s">
        <v>2045</v>
      </c>
      <c r="K759" s="566" t="s">
        <v>2043</v>
      </c>
      <c r="L759" s="567">
        <v>333.31</v>
      </c>
      <c r="M759" s="567">
        <v>999.93000000000006</v>
      </c>
      <c r="N759" s="566">
        <v>3</v>
      </c>
      <c r="O759" s="630">
        <v>2</v>
      </c>
      <c r="P759" s="567">
        <v>333.31</v>
      </c>
      <c r="Q759" s="582">
        <v>0.33333333333333331</v>
      </c>
      <c r="R759" s="566">
        <v>1</v>
      </c>
      <c r="S759" s="582">
        <v>0.33333333333333331</v>
      </c>
      <c r="T759" s="630">
        <v>1</v>
      </c>
      <c r="U759" s="612">
        <v>0.5</v>
      </c>
    </row>
    <row r="760" spans="1:21" ht="14.4" customHeight="1" x14ac:dyDescent="0.3">
      <c r="A760" s="565">
        <v>30</v>
      </c>
      <c r="B760" s="566" t="s">
        <v>438</v>
      </c>
      <c r="C760" s="566">
        <v>89301303</v>
      </c>
      <c r="D760" s="628" t="s">
        <v>3534</v>
      </c>
      <c r="E760" s="629" t="s">
        <v>2271</v>
      </c>
      <c r="F760" s="566" t="s">
        <v>2263</v>
      </c>
      <c r="G760" s="566" t="s">
        <v>2287</v>
      </c>
      <c r="H760" s="566" t="s">
        <v>437</v>
      </c>
      <c r="I760" s="566" t="s">
        <v>2288</v>
      </c>
      <c r="J760" s="566" t="s">
        <v>1000</v>
      </c>
      <c r="K760" s="566" t="s">
        <v>2289</v>
      </c>
      <c r="L760" s="567">
        <v>317.26</v>
      </c>
      <c r="M760" s="567">
        <v>1586.3</v>
      </c>
      <c r="N760" s="566">
        <v>5</v>
      </c>
      <c r="O760" s="630">
        <v>2</v>
      </c>
      <c r="P760" s="567"/>
      <c r="Q760" s="582">
        <v>0</v>
      </c>
      <c r="R760" s="566"/>
      <c r="S760" s="582">
        <v>0</v>
      </c>
      <c r="T760" s="630"/>
      <c r="U760" s="612">
        <v>0</v>
      </c>
    </row>
    <row r="761" spans="1:21" ht="14.4" customHeight="1" x14ac:dyDescent="0.3">
      <c r="A761" s="565">
        <v>30</v>
      </c>
      <c r="B761" s="566" t="s">
        <v>438</v>
      </c>
      <c r="C761" s="566">
        <v>89301303</v>
      </c>
      <c r="D761" s="628" t="s">
        <v>3534</v>
      </c>
      <c r="E761" s="629" t="s">
        <v>2271</v>
      </c>
      <c r="F761" s="566" t="s">
        <v>2263</v>
      </c>
      <c r="G761" s="566" t="s">
        <v>2290</v>
      </c>
      <c r="H761" s="566" t="s">
        <v>1360</v>
      </c>
      <c r="I761" s="566" t="s">
        <v>3042</v>
      </c>
      <c r="J761" s="566" t="s">
        <v>3043</v>
      </c>
      <c r="K761" s="566" t="s">
        <v>1992</v>
      </c>
      <c r="L761" s="567">
        <v>367.41</v>
      </c>
      <c r="M761" s="567">
        <v>1102.23</v>
      </c>
      <c r="N761" s="566">
        <v>3</v>
      </c>
      <c r="O761" s="630">
        <v>0.5</v>
      </c>
      <c r="P761" s="567"/>
      <c r="Q761" s="582">
        <v>0</v>
      </c>
      <c r="R761" s="566"/>
      <c r="S761" s="582">
        <v>0</v>
      </c>
      <c r="T761" s="630"/>
      <c r="U761" s="612">
        <v>0</v>
      </c>
    </row>
    <row r="762" spans="1:21" ht="14.4" customHeight="1" x14ac:dyDescent="0.3">
      <c r="A762" s="565">
        <v>30</v>
      </c>
      <c r="B762" s="566" t="s">
        <v>438</v>
      </c>
      <c r="C762" s="566">
        <v>89301303</v>
      </c>
      <c r="D762" s="628" t="s">
        <v>3534</v>
      </c>
      <c r="E762" s="629" t="s">
        <v>2271</v>
      </c>
      <c r="F762" s="566" t="s">
        <v>2263</v>
      </c>
      <c r="G762" s="566" t="s">
        <v>2290</v>
      </c>
      <c r="H762" s="566" t="s">
        <v>1360</v>
      </c>
      <c r="I762" s="566" t="s">
        <v>3044</v>
      </c>
      <c r="J762" s="566" t="s">
        <v>3043</v>
      </c>
      <c r="K762" s="566" t="s">
        <v>3045</v>
      </c>
      <c r="L762" s="567">
        <v>1049.02</v>
      </c>
      <c r="M762" s="567">
        <v>1049.02</v>
      </c>
      <c r="N762" s="566">
        <v>1</v>
      </c>
      <c r="O762" s="630">
        <v>0.5</v>
      </c>
      <c r="P762" s="567"/>
      <c r="Q762" s="582">
        <v>0</v>
      </c>
      <c r="R762" s="566"/>
      <c r="S762" s="582">
        <v>0</v>
      </c>
      <c r="T762" s="630"/>
      <c r="U762" s="612">
        <v>0</v>
      </c>
    </row>
    <row r="763" spans="1:21" ht="14.4" customHeight="1" x14ac:dyDescent="0.3">
      <c r="A763" s="565">
        <v>30</v>
      </c>
      <c r="B763" s="566" t="s">
        <v>438</v>
      </c>
      <c r="C763" s="566">
        <v>89301303</v>
      </c>
      <c r="D763" s="628" t="s">
        <v>3534</v>
      </c>
      <c r="E763" s="629" t="s">
        <v>2271</v>
      </c>
      <c r="F763" s="566" t="s">
        <v>2263</v>
      </c>
      <c r="G763" s="566" t="s">
        <v>2290</v>
      </c>
      <c r="H763" s="566" t="s">
        <v>1360</v>
      </c>
      <c r="I763" s="566" t="s">
        <v>1986</v>
      </c>
      <c r="J763" s="566" t="s">
        <v>1487</v>
      </c>
      <c r="K763" s="566" t="s">
        <v>512</v>
      </c>
      <c r="L763" s="567">
        <v>119.41</v>
      </c>
      <c r="M763" s="567">
        <v>716.46</v>
      </c>
      <c r="N763" s="566">
        <v>6</v>
      </c>
      <c r="O763" s="630">
        <v>1.5</v>
      </c>
      <c r="P763" s="567">
        <v>238.82</v>
      </c>
      <c r="Q763" s="582">
        <v>0.33333333333333331</v>
      </c>
      <c r="R763" s="566">
        <v>2</v>
      </c>
      <c r="S763" s="582">
        <v>0.33333333333333331</v>
      </c>
      <c r="T763" s="630">
        <v>0.5</v>
      </c>
      <c r="U763" s="612">
        <v>0.33333333333333331</v>
      </c>
    </row>
    <row r="764" spans="1:21" ht="14.4" customHeight="1" x14ac:dyDescent="0.3">
      <c r="A764" s="565">
        <v>30</v>
      </c>
      <c r="B764" s="566" t="s">
        <v>438</v>
      </c>
      <c r="C764" s="566">
        <v>89301303</v>
      </c>
      <c r="D764" s="628" t="s">
        <v>3534</v>
      </c>
      <c r="E764" s="629" t="s">
        <v>2271</v>
      </c>
      <c r="F764" s="566" t="s">
        <v>2263</v>
      </c>
      <c r="G764" s="566" t="s">
        <v>2290</v>
      </c>
      <c r="H764" s="566" t="s">
        <v>1360</v>
      </c>
      <c r="I764" s="566" t="s">
        <v>1986</v>
      </c>
      <c r="J764" s="566" t="s">
        <v>1487</v>
      </c>
      <c r="K764" s="566" t="s">
        <v>512</v>
      </c>
      <c r="L764" s="567">
        <v>196.76</v>
      </c>
      <c r="M764" s="567">
        <v>2951.3999999999996</v>
      </c>
      <c r="N764" s="566">
        <v>15</v>
      </c>
      <c r="O764" s="630">
        <v>3</v>
      </c>
      <c r="P764" s="567">
        <v>590.28</v>
      </c>
      <c r="Q764" s="582">
        <v>0.2</v>
      </c>
      <c r="R764" s="566">
        <v>3</v>
      </c>
      <c r="S764" s="582">
        <v>0.2</v>
      </c>
      <c r="T764" s="630">
        <v>0.5</v>
      </c>
      <c r="U764" s="612">
        <v>0.16666666666666666</v>
      </c>
    </row>
    <row r="765" spans="1:21" ht="14.4" customHeight="1" x14ac:dyDescent="0.3">
      <c r="A765" s="565">
        <v>30</v>
      </c>
      <c r="B765" s="566" t="s">
        <v>438</v>
      </c>
      <c r="C765" s="566">
        <v>89301303</v>
      </c>
      <c r="D765" s="628" t="s">
        <v>3534</v>
      </c>
      <c r="E765" s="629" t="s">
        <v>2271</v>
      </c>
      <c r="F765" s="566" t="s">
        <v>2263</v>
      </c>
      <c r="G765" s="566" t="s">
        <v>2290</v>
      </c>
      <c r="H765" s="566" t="s">
        <v>1360</v>
      </c>
      <c r="I765" s="566" t="s">
        <v>1989</v>
      </c>
      <c r="J765" s="566" t="s">
        <v>1491</v>
      </c>
      <c r="K765" s="566" t="s">
        <v>498</v>
      </c>
      <c r="L765" s="567">
        <v>238.81</v>
      </c>
      <c r="M765" s="567">
        <v>1432.8600000000001</v>
      </c>
      <c r="N765" s="566">
        <v>6</v>
      </c>
      <c r="O765" s="630">
        <v>1</v>
      </c>
      <c r="P765" s="567"/>
      <c r="Q765" s="582">
        <v>0</v>
      </c>
      <c r="R765" s="566"/>
      <c r="S765" s="582">
        <v>0</v>
      </c>
      <c r="T765" s="630"/>
      <c r="U765" s="612">
        <v>0</v>
      </c>
    </row>
    <row r="766" spans="1:21" ht="14.4" customHeight="1" x14ac:dyDescent="0.3">
      <c r="A766" s="565">
        <v>30</v>
      </c>
      <c r="B766" s="566" t="s">
        <v>438</v>
      </c>
      <c r="C766" s="566">
        <v>89301303</v>
      </c>
      <c r="D766" s="628" t="s">
        <v>3534</v>
      </c>
      <c r="E766" s="629" t="s">
        <v>2271</v>
      </c>
      <c r="F766" s="566" t="s">
        <v>2263</v>
      </c>
      <c r="G766" s="566" t="s">
        <v>2290</v>
      </c>
      <c r="H766" s="566" t="s">
        <v>1360</v>
      </c>
      <c r="I766" s="566" t="s">
        <v>1989</v>
      </c>
      <c r="J766" s="566" t="s">
        <v>1491</v>
      </c>
      <c r="K766" s="566" t="s">
        <v>498</v>
      </c>
      <c r="L766" s="567">
        <v>262.33999999999997</v>
      </c>
      <c r="M766" s="567">
        <v>5771.4800000000014</v>
      </c>
      <c r="N766" s="566">
        <v>22</v>
      </c>
      <c r="O766" s="630">
        <v>5</v>
      </c>
      <c r="P766" s="567">
        <v>787.02</v>
      </c>
      <c r="Q766" s="582">
        <v>0.13636363636363633</v>
      </c>
      <c r="R766" s="566">
        <v>3</v>
      </c>
      <c r="S766" s="582">
        <v>0.13636363636363635</v>
      </c>
      <c r="T766" s="630">
        <v>1</v>
      </c>
      <c r="U766" s="612">
        <v>0.2</v>
      </c>
    </row>
    <row r="767" spans="1:21" ht="14.4" customHeight="1" x14ac:dyDescent="0.3">
      <c r="A767" s="565">
        <v>30</v>
      </c>
      <c r="B767" s="566" t="s">
        <v>438</v>
      </c>
      <c r="C767" s="566">
        <v>89301303</v>
      </c>
      <c r="D767" s="628" t="s">
        <v>3534</v>
      </c>
      <c r="E767" s="629" t="s">
        <v>2271</v>
      </c>
      <c r="F767" s="566" t="s">
        <v>2263</v>
      </c>
      <c r="G767" s="566" t="s">
        <v>2290</v>
      </c>
      <c r="H767" s="566" t="s">
        <v>1360</v>
      </c>
      <c r="I767" s="566" t="s">
        <v>1990</v>
      </c>
      <c r="J767" s="566" t="s">
        <v>1491</v>
      </c>
      <c r="K767" s="566" t="s">
        <v>1526</v>
      </c>
      <c r="L767" s="567">
        <v>874.69</v>
      </c>
      <c r="M767" s="567">
        <v>874.69</v>
      </c>
      <c r="N767" s="566">
        <v>1</v>
      </c>
      <c r="O767" s="630">
        <v>0.5</v>
      </c>
      <c r="P767" s="567"/>
      <c r="Q767" s="582">
        <v>0</v>
      </c>
      <c r="R767" s="566"/>
      <c r="S767" s="582">
        <v>0</v>
      </c>
      <c r="T767" s="630"/>
      <c r="U767" s="612">
        <v>0</v>
      </c>
    </row>
    <row r="768" spans="1:21" ht="14.4" customHeight="1" x14ac:dyDescent="0.3">
      <c r="A768" s="565">
        <v>30</v>
      </c>
      <c r="B768" s="566" t="s">
        <v>438</v>
      </c>
      <c r="C768" s="566">
        <v>89301303</v>
      </c>
      <c r="D768" s="628" t="s">
        <v>3534</v>
      </c>
      <c r="E768" s="629" t="s">
        <v>2271</v>
      </c>
      <c r="F768" s="566" t="s">
        <v>2263</v>
      </c>
      <c r="G768" s="566" t="s">
        <v>2290</v>
      </c>
      <c r="H768" s="566" t="s">
        <v>1360</v>
      </c>
      <c r="I768" s="566" t="s">
        <v>1991</v>
      </c>
      <c r="J768" s="566" t="s">
        <v>1495</v>
      </c>
      <c r="K768" s="566" t="s">
        <v>1992</v>
      </c>
      <c r="L768" s="567">
        <v>349.67</v>
      </c>
      <c r="M768" s="567">
        <v>3147.0299999999997</v>
      </c>
      <c r="N768" s="566">
        <v>9</v>
      </c>
      <c r="O768" s="630">
        <v>1.5</v>
      </c>
      <c r="P768" s="567">
        <v>2098.02</v>
      </c>
      <c r="Q768" s="582">
        <v>0.66666666666666674</v>
      </c>
      <c r="R768" s="566">
        <v>6</v>
      </c>
      <c r="S768" s="582">
        <v>0.66666666666666663</v>
      </c>
      <c r="T768" s="630">
        <v>1</v>
      </c>
      <c r="U768" s="612">
        <v>0.66666666666666663</v>
      </c>
    </row>
    <row r="769" spans="1:21" ht="14.4" customHeight="1" x14ac:dyDescent="0.3">
      <c r="A769" s="565">
        <v>30</v>
      </c>
      <c r="B769" s="566" t="s">
        <v>438</v>
      </c>
      <c r="C769" s="566">
        <v>89301303</v>
      </c>
      <c r="D769" s="628" t="s">
        <v>3534</v>
      </c>
      <c r="E769" s="629" t="s">
        <v>2271</v>
      </c>
      <c r="F769" s="566" t="s">
        <v>2263</v>
      </c>
      <c r="G769" s="566" t="s">
        <v>2290</v>
      </c>
      <c r="H769" s="566" t="s">
        <v>1360</v>
      </c>
      <c r="I769" s="566" t="s">
        <v>1993</v>
      </c>
      <c r="J769" s="566" t="s">
        <v>1495</v>
      </c>
      <c r="K769" s="566" t="s">
        <v>1994</v>
      </c>
      <c r="L769" s="567">
        <v>1165.58</v>
      </c>
      <c r="M769" s="567">
        <v>1165.58</v>
      </c>
      <c r="N769" s="566">
        <v>1</v>
      </c>
      <c r="O769" s="630">
        <v>1</v>
      </c>
      <c r="P769" s="567"/>
      <c r="Q769" s="582">
        <v>0</v>
      </c>
      <c r="R769" s="566"/>
      <c r="S769" s="582">
        <v>0</v>
      </c>
      <c r="T769" s="630"/>
      <c r="U769" s="612">
        <v>0</v>
      </c>
    </row>
    <row r="770" spans="1:21" ht="14.4" customHeight="1" x14ac:dyDescent="0.3">
      <c r="A770" s="565">
        <v>30</v>
      </c>
      <c r="B770" s="566" t="s">
        <v>438</v>
      </c>
      <c r="C770" s="566">
        <v>89301303</v>
      </c>
      <c r="D770" s="628" t="s">
        <v>3534</v>
      </c>
      <c r="E770" s="629" t="s">
        <v>2271</v>
      </c>
      <c r="F770" s="566" t="s">
        <v>2263</v>
      </c>
      <c r="G770" s="566" t="s">
        <v>2290</v>
      </c>
      <c r="H770" s="566" t="s">
        <v>1360</v>
      </c>
      <c r="I770" s="566" t="s">
        <v>1993</v>
      </c>
      <c r="J770" s="566" t="s">
        <v>1495</v>
      </c>
      <c r="K770" s="566" t="s">
        <v>1994</v>
      </c>
      <c r="L770" s="567">
        <v>1224.67</v>
      </c>
      <c r="M770" s="567">
        <v>1224.67</v>
      </c>
      <c r="N770" s="566">
        <v>1</v>
      </c>
      <c r="O770" s="630">
        <v>0.5</v>
      </c>
      <c r="P770" s="567"/>
      <c r="Q770" s="582">
        <v>0</v>
      </c>
      <c r="R770" s="566"/>
      <c r="S770" s="582">
        <v>0</v>
      </c>
      <c r="T770" s="630"/>
      <c r="U770" s="612">
        <v>0</v>
      </c>
    </row>
    <row r="771" spans="1:21" ht="14.4" customHeight="1" x14ac:dyDescent="0.3">
      <c r="A771" s="565">
        <v>30</v>
      </c>
      <c r="B771" s="566" t="s">
        <v>438</v>
      </c>
      <c r="C771" s="566">
        <v>89301303</v>
      </c>
      <c r="D771" s="628" t="s">
        <v>3534</v>
      </c>
      <c r="E771" s="629" t="s">
        <v>2271</v>
      </c>
      <c r="F771" s="566" t="s">
        <v>2263</v>
      </c>
      <c r="G771" s="566" t="s">
        <v>3046</v>
      </c>
      <c r="H771" s="566" t="s">
        <v>1360</v>
      </c>
      <c r="I771" s="566" t="s">
        <v>2084</v>
      </c>
      <c r="J771" s="566" t="s">
        <v>1620</v>
      </c>
      <c r="K771" s="566" t="s">
        <v>1621</v>
      </c>
      <c r="L771" s="567">
        <v>222.25</v>
      </c>
      <c r="M771" s="567">
        <v>444.5</v>
      </c>
      <c r="N771" s="566">
        <v>2</v>
      </c>
      <c r="O771" s="630">
        <v>1.5</v>
      </c>
      <c r="P771" s="567">
        <v>222.25</v>
      </c>
      <c r="Q771" s="582">
        <v>0.5</v>
      </c>
      <c r="R771" s="566">
        <v>1</v>
      </c>
      <c r="S771" s="582">
        <v>0.5</v>
      </c>
      <c r="T771" s="630">
        <v>1</v>
      </c>
      <c r="U771" s="612">
        <v>0.66666666666666663</v>
      </c>
    </row>
    <row r="772" spans="1:21" ht="14.4" customHeight="1" x14ac:dyDescent="0.3">
      <c r="A772" s="565">
        <v>30</v>
      </c>
      <c r="B772" s="566" t="s">
        <v>438</v>
      </c>
      <c r="C772" s="566">
        <v>89301303</v>
      </c>
      <c r="D772" s="628" t="s">
        <v>3534</v>
      </c>
      <c r="E772" s="629" t="s">
        <v>2271</v>
      </c>
      <c r="F772" s="566" t="s">
        <v>2263</v>
      </c>
      <c r="G772" s="566" t="s">
        <v>2513</v>
      </c>
      <c r="H772" s="566" t="s">
        <v>1360</v>
      </c>
      <c r="I772" s="566" t="s">
        <v>3047</v>
      </c>
      <c r="J772" s="566" t="s">
        <v>2515</v>
      </c>
      <c r="K772" s="566" t="s">
        <v>485</v>
      </c>
      <c r="L772" s="567">
        <v>172</v>
      </c>
      <c r="M772" s="567">
        <v>172</v>
      </c>
      <c r="N772" s="566">
        <v>1</v>
      </c>
      <c r="O772" s="630">
        <v>0.5</v>
      </c>
      <c r="P772" s="567">
        <v>172</v>
      </c>
      <c r="Q772" s="582">
        <v>1</v>
      </c>
      <c r="R772" s="566">
        <v>1</v>
      </c>
      <c r="S772" s="582">
        <v>1</v>
      </c>
      <c r="T772" s="630">
        <v>0.5</v>
      </c>
      <c r="U772" s="612">
        <v>1</v>
      </c>
    </row>
    <row r="773" spans="1:21" ht="14.4" customHeight="1" x14ac:dyDescent="0.3">
      <c r="A773" s="565">
        <v>30</v>
      </c>
      <c r="B773" s="566" t="s">
        <v>438</v>
      </c>
      <c r="C773" s="566">
        <v>89301303</v>
      </c>
      <c r="D773" s="628" t="s">
        <v>3534</v>
      </c>
      <c r="E773" s="629" t="s">
        <v>2271</v>
      </c>
      <c r="F773" s="566" t="s">
        <v>2263</v>
      </c>
      <c r="G773" s="566" t="s">
        <v>2513</v>
      </c>
      <c r="H773" s="566" t="s">
        <v>1360</v>
      </c>
      <c r="I773" s="566" t="s">
        <v>2229</v>
      </c>
      <c r="J773" s="566" t="s">
        <v>1499</v>
      </c>
      <c r="K773" s="566" t="s">
        <v>487</v>
      </c>
      <c r="L773" s="567">
        <v>137.6</v>
      </c>
      <c r="M773" s="567">
        <v>688</v>
      </c>
      <c r="N773" s="566">
        <v>5</v>
      </c>
      <c r="O773" s="630">
        <v>2</v>
      </c>
      <c r="P773" s="567"/>
      <c r="Q773" s="582">
        <v>0</v>
      </c>
      <c r="R773" s="566"/>
      <c r="S773" s="582">
        <v>0</v>
      </c>
      <c r="T773" s="630"/>
      <c r="U773" s="612">
        <v>0</v>
      </c>
    </row>
    <row r="774" spans="1:21" ht="14.4" customHeight="1" x14ac:dyDescent="0.3">
      <c r="A774" s="565">
        <v>30</v>
      </c>
      <c r="B774" s="566" t="s">
        <v>438</v>
      </c>
      <c r="C774" s="566">
        <v>89301303</v>
      </c>
      <c r="D774" s="628" t="s">
        <v>3534</v>
      </c>
      <c r="E774" s="629" t="s">
        <v>2271</v>
      </c>
      <c r="F774" s="566" t="s">
        <v>2263</v>
      </c>
      <c r="G774" s="566" t="s">
        <v>2513</v>
      </c>
      <c r="H774" s="566" t="s">
        <v>437</v>
      </c>
      <c r="I774" s="566" t="s">
        <v>3048</v>
      </c>
      <c r="J774" s="566" t="s">
        <v>513</v>
      </c>
      <c r="K774" s="566" t="s">
        <v>3049</v>
      </c>
      <c r="L774" s="567">
        <v>0</v>
      </c>
      <c r="M774" s="567">
        <v>0</v>
      </c>
      <c r="N774" s="566">
        <v>1</v>
      </c>
      <c r="O774" s="630">
        <v>1</v>
      </c>
      <c r="P774" s="567"/>
      <c r="Q774" s="582"/>
      <c r="R774" s="566"/>
      <c r="S774" s="582">
        <v>0</v>
      </c>
      <c r="T774" s="630"/>
      <c r="U774" s="612">
        <v>0</v>
      </c>
    </row>
    <row r="775" spans="1:21" ht="14.4" customHeight="1" x14ac:dyDescent="0.3">
      <c r="A775" s="565">
        <v>30</v>
      </c>
      <c r="B775" s="566" t="s">
        <v>438</v>
      </c>
      <c r="C775" s="566">
        <v>89301303</v>
      </c>
      <c r="D775" s="628" t="s">
        <v>3534</v>
      </c>
      <c r="E775" s="629" t="s">
        <v>2271</v>
      </c>
      <c r="F775" s="566" t="s">
        <v>2263</v>
      </c>
      <c r="G775" s="566" t="s">
        <v>3050</v>
      </c>
      <c r="H775" s="566" t="s">
        <v>437</v>
      </c>
      <c r="I775" s="566" t="s">
        <v>3051</v>
      </c>
      <c r="J775" s="566" t="s">
        <v>1654</v>
      </c>
      <c r="K775" s="566" t="s">
        <v>713</v>
      </c>
      <c r="L775" s="567">
        <v>67.040000000000006</v>
      </c>
      <c r="M775" s="567">
        <v>67.040000000000006</v>
      </c>
      <c r="N775" s="566">
        <v>1</v>
      </c>
      <c r="O775" s="630">
        <v>0.5</v>
      </c>
      <c r="P775" s="567"/>
      <c r="Q775" s="582">
        <v>0</v>
      </c>
      <c r="R775" s="566"/>
      <c r="S775" s="582">
        <v>0</v>
      </c>
      <c r="T775" s="630"/>
      <c r="U775" s="612">
        <v>0</v>
      </c>
    </row>
    <row r="776" spans="1:21" ht="14.4" customHeight="1" x14ac:dyDescent="0.3">
      <c r="A776" s="565">
        <v>30</v>
      </c>
      <c r="B776" s="566" t="s">
        <v>438</v>
      </c>
      <c r="C776" s="566">
        <v>89301303</v>
      </c>
      <c r="D776" s="628" t="s">
        <v>3534</v>
      </c>
      <c r="E776" s="629" t="s">
        <v>2271</v>
      </c>
      <c r="F776" s="566" t="s">
        <v>2263</v>
      </c>
      <c r="G776" s="566" t="s">
        <v>3050</v>
      </c>
      <c r="H776" s="566" t="s">
        <v>437</v>
      </c>
      <c r="I776" s="566" t="s">
        <v>3051</v>
      </c>
      <c r="J776" s="566" t="s">
        <v>1654</v>
      </c>
      <c r="K776" s="566" t="s">
        <v>713</v>
      </c>
      <c r="L776" s="567">
        <v>81.64</v>
      </c>
      <c r="M776" s="567">
        <v>81.64</v>
      </c>
      <c r="N776" s="566">
        <v>1</v>
      </c>
      <c r="O776" s="630">
        <v>1</v>
      </c>
      <c r="P776" s="567">
        <v>81.64</v>
      </c>
      <c r="Q776" s="582">
        <v>1</v>
      </c>
      <c r="R776" s="566">
        <v>1</v>
      </c>
      <c r="S776" s="582">
        <v>1</v>
      </c>
      <c r="T776" s="630">
        <v>1</v>
      </c>
      <c r="U776" s="612">
        <v>1</v>
      </c>
    </row>
    <row r="777" spans="1:21" ht="14.4" customHeight="1" x14ac:dyDescent="0.3">
      <c r="A777" s="565">
        <v>30</v>
      </c>
      <c r="B777" s="566" t="s">
        <v>438</v>
      </c>
      <c r="C777" s="566">
        <v>89301303</v>
      </c>
      <c r="D777" s="628" t="s">
        <v>3534</v>
      </c>
      <c r="E777" s="629" t="s">
        <v>2271</v>
      </c>
      <c r="F777" s="566" t="s">
        <v>2263</v>
      </c>
      <c r="G777" s="566" t="s">
        <v>2517</v>
      </c>
      <c r="H777" s="566" t="s">
        <v>1360</v>
      </c>
      <c r="I777" s="566" t="s">
        <v>1897</v>
      </c>
      <c r="J777" s="566" t="s">
        <v>1443</v>
      </c>
      <c r="K777" s="566" t="s">
        <v>1444</v>
      </c>
      <c r="L777" s="567">
        <v>41.89</v>
      </c>
      <c r="M777" s="567">
        <v>1885.0500000000002</v>
      </c>
      <c r="N777" s="566">
        <v>45</v>
      </c>
      <c r="O777" s="630">
        <v>8.5</v>
      </c>
      <c r="P777" s="567">
        <v>251.34</v>
      </c>
      <c r="Q777" s="582">
        <v>0.13333333333333333</v>
      </c>
      <c r="R777" s="566">
        <v>6</v>
      </c>
      <c r="S777" s="582">
        <v>0.13333333333333333</v>
      </c>
      <c r="T777" s="630">
        <v>1</v>
      </c>
      <c r="U777" s="612">
        <v>0.11764705882352941</v>
      </c>
    </row>
    <row r="778" spans="1:21" ht="14.4" customHeight="1" x14ac:dyDescent="0.3">
      <c r="A778" s="565">
        <v>30</v>
      </c>
      <c r="B778" s="566" t="s">
        <v>438</v>
      </c>
      <c r="C778" s="566">
        <v>89301303</v>
      </c>
      <c r="D778" s="628" t="s">
        <v>3534</v>
      </c>
      <c r="E778" s="629" t="s">
        <v>2271</v>
      </c>
      <c r="F778" s="566" t="s">
        <v>2263</v>
      </c>
      <c r="G778" s="566" t="s">
        <v>2291</v>
      </c>
      <c r="H778" s="566" t="s">
        <v>437</v>
      </c>
      <c r="I778" s="566" t="s">
        <v>3052</v>
      </c>
      <c r="J778" s="566" t="s">
        <v>1439</v>
      </c>
      <c r="K778" s="566" t="s">
        <v>3053</v>
      </c>
      <c r="L778" s="567">
        <v>134.66</v>
      </c>
      <c r="M778" s="567">
        <v>134.66</v>
      </c>
      <c r="N778" s="566">
        <v>1</v>
      </c>
      <c r="O778" s="630">
        <v>0.5</v>
      </c>
      <c r="P778" s="567"/>
      <c r="Q778" s="582">
        <v>0</v>
      </c>
      <c r="R778" s="566"/>
      <c r="S778" s="582">
        <v>0</v>
      </c>
      <c r="T778" s="630"/>
      <c r="U778" s="612">
        <v>0</v>
      </c>
    </row>
    <row r="779" spans="1:21" ht="14.4" customHeight="1" x14ac:dyDescent="0.3">
      <c r="A779" s="565">
        <v>30</v>
      </c>
      <c r="B779" s="566" t="s">
        <v>438</v>
      </c>
      <c r="C779" s="566">
        <v>89301303</v>
      </c>
      <c r="D779" s="628" t="s">
        <v>3534</v>
      </c>
      <c r="E779" s="629" t="s">
        <v>2271</v>
      </c>
      <c r="F779" s="566" t="s">
        <v>2263</v>
      </c>
      <c r="G779" s="566" t="s">
        <v>2291</v>
      </c>
      <c r="H779" s="566" t="s">
        <v>437</v>
      </c>
      <c r="I779" s="566" t="s">
        <v>1900</v>
      </c>
      <c r="J779" s="566" t="s">
        <v>1901</v>
      </c>
      <c r="K779" s="566" t="s">
        <v>1902</v>
      </c>
      <c r="L779" s="567">
        <v>31.43</v>
      </c>
      <c r="M779" s="567">
        <v>785.74999999999989</v>
      </c>
      <c r="N779" s="566">
        <v>25</v>
      </c>
      <c r="O779" s="630">
        <v>7.5</v>
      </c>
      <c r="P779" s="567">
        <v>125.72</v>
      </c>
      <c r="Q779" s="582">
        <v>0.16000000000000003</v>
      </c>
      <c r="R779" s="566">
        <v>4</v>
      </c>
      <c r="S779" s="582">
        <v>0.16</v>
      </c>
      <c r="T779" s="630">
        <v>1.5</v>
      </c>
      <c r="U779" s="612">
        <v>0.2</v>
      </c>
    </row>
    <row r="780" spans="1:21" ht="14.4" customHeight="1" x14ac:dyDescent="0.3">
      <c r="A780" s="565">
        <v>30</v>
      </c>
      <c r="B780" s="566" t="s">
        <v>438</v>
      </c>
      <c r="C780" s="566">
        <v>89301303</v>
      </c>
      <c r="D780" s="628" t="s">
        <v>3534</v>
      </c>
      <c r="E780" s="629" t="s">
        <v>2271</v>
      </c>
      <c r="F780" s="566" t="s">
        <v>2263</v>
      </c>
      <c r="G780" s="566" t="s">
        <v>2291</v>
      </c>
      <c r="H780" s="566" t="s">
        <v>437</v>
      </c>
      <c r="I780" s="566" t="s">
        <v>1903</v>
      </c>
      <c r="J780" s="566" t="s">
        <v>466</v>
      </c>
      <c r="K780" s="566" t="s">
        <v>505</v>
      </c>
      <c r="L780" s="567">
        <v>41.89</v>
      </c>
      <c r="M780" s="567">
        <v>125.67</v>
      </c>
      <c r="N780" s="566">
        <v>3</v>
      </c>
      <c r="O780" s="630">
        <v>0.5</v>
      </c>
      <c r="P780" s="567"/>
      <c r="Q780" s="582">
        <v>0</v>
      </c>
      <c r="R780" s="566"/>
      <c r="S780" s="582">
        <v>0</v>
      </c>
      <c r="T780" s="630"/>
      <c r="U780" s="612">
        <v>0</v>
      </c>
    </row>
    <row r="781" spans="1:21" ht="14.4" customHeight="1" x14ac:dyDescent="0.3">
      <c r="A781" s="565">
        <v>30</v>
      </c>
      <c r="B781" s="566" t="s">
        <v>438</v>
      </c>
      <c r="C781" s="566">
        <v>89301303</v>
      </c>
      <c r="D781" s="628" t="s">
        <v>3534</v>
      </c>
      <c r="E781" s="629" t="s">
        <v>2271</v>
      </c>
      <c r="F781" s="566" t="s">
        <v>2263</v>
      </c>
      <c r="G781" s="566" t="s">
        <v>2291</v>
      </c>
      <c r="H781" s="566" t="s">
        <v>437</v>
      </c>
      <c r="I781" s="566" t="s">
        <v>1904</v>
      </c>
      <c r="J781" s="566" t="s">
        <v>468</v>
      </c>
      <c r="K781" s="566" t="s">
        <v>483</v>
      </c>
      <c r="L781" s="567">
        <v>56.02</v>
      </c>
      <c r="M781" s="567">
        <v>168.06</v>
      </c>
      <c r="N781" s="566">
        <v>3</v>
      </c>
      <c r="O781" s="630">
        <v>1</v>
      </c>
      <c r="P781" s="567"/>
      <c r="Q781" s="582">
        <v>0</v>
      </c>
      <c r="R781" s="566"/>
      <c r="S781" s="582">
        <v>0</v>
      </c>
      <c r="T781" s="630"/>
      <c r="U781" s="612">
        <v>0</v>
      </c>
    </row>
    <row r="782" spans="1:21" ht="14.4" customHeight="1" x14ac:dyDescent="0.3">
      <c r="A782" s="565">
        <v>30</v>
      </c>
      <c r="B782" s="566" t="s">
        <v>438</v>
      </c>
      <c r="C782" s="566">
        <v>89301303</v>
      </c>
      <c r="D782" s="628" t="s">
        <v>3534</v>
      </c>
      <c r="E782" s="629" t="s">
        <v>2271</v>
      </c>
      <c r="F782" s="566" t="s">
        <v>2263</v>
      </c>
      <c r="G782" s="566" t="s">
        <v>2291</v>
      </c>
      <c r="H782" s="566" t="s">
        <v>1360</v>
      </c>
      <c r="I782" s="566" t="s">
        <v>1905</v>
      </c>
      <c r="J782" s="566" t="s">
        <v>1439</v>
      </c>
      <c r="K782" s="566" t="s">
        <v>555</v>
      </c>
      <c r="L782" s="567">
        <v>44.89</v>
      </c>
      <c r="M782" s="567">
        <v>673.35</v>
      </c>
      <c r="N782" s="566">
        <v>15</v>
      </c>
      <c r="O782" s="630">
        <v>5.5</v>
      </c>
      <c r="P782" s="567">
        <v>314.23</v>
      </c>
      <c r="Q782" s="582">
        <v>0.46666666666666667</v>
      </c>
      <c r="R782" s="566">
        <v>7</v>
      </c>
      <c r="S782" s="582">
        <v>0.46666666666666667</v>
      </c>
      <c r="T782" s="630">
        <v>2.5</v>
      </c>
      <c r="U782" s="612">
        <v>0.45454545454545453</v>
      </c>
    </row>
    <row r="783" spans="1:21" ht="14.4" customHeight="1" x14ac:dyDescent="0.3">
      <c r="A783" s="565">
        <v>30</v>
      </c>
      <c r="B783" s="566" t="s">
        <v>438</v>
      </c>
      <c r="C783" s="566">
        <v>89301303</v>
      </c>
      <c r="D783" s="628" t="s">
        <v>3534</v>
      </c>
      <c r="E783" s="629" t="s">
        <v>2271</v>
      </c>
      <c r="F783" s="566" t="s">
        <v>2263</v>
      </c>
      <c r="G783" s="566" t="s">
        <v>2291</v>
      </c>
      <c r="H783" s="566" t="s">
        <v>437</v>
      </c>
      <c r="I783" s="566" t="s">
        <v>1907</v>
      </c>
      <c r="J783" s="566" t="s">
        <v>1908</v>
      </c>
      <c r="K783" s="566" t="s">
        <v>555</v>
      </c>
      <c r="L783" s="567">
        <v>44.89</v>
      </c>
      <c r="M783" s="567">
        <v>359.12</v>
      </c>
      <c r="N783" s="566">
        <v>8</v>
      </c>
      <c r="O783" s="630">
        <v>4.5</v>
      </c>
      <c r="P783" s="567">
        <v>179.56</v>
      </c>
      <c r="Q783" s="582">
        <v>0.5</v>
      </c>
      <c r="R783" s="566">
        <v>4</v>
      </c>
      <c r="S783" s="582">
        <v>0.5</v>
      </c>
      <c r="T783" s="630">
        <v>2.5</v>
      </c>
      <c r="U783" s="612">
        <v>0.55555555555555558</v>
      </c>
    </row>
    <row r="784" spans="1:21" ht="14.4" customHeight="1" x14ac:dyDescent="0.3">
      <c r="A784" s="565">
        <v>30</v>
      </c>
      <c r="B784" s="566" t="s">
        <v>438</v>
      </c>
      <c r="C784" s="566">
        <v>89301303</v>
      </c>
      <c r="D784" s="628" t="s">
        <v>3534</v>
      </c>
      <c r="E784" s="629" t="s">
        <v>2271</v>
      </c>
      <c r="F784" s="566" t="s">
        <v>2263</v>
      </c>
      <c r="G784" s="566" t="s">
        <v>3054</v>
      </c>
      <c r="H784" s="566" t="s">
        <v>437</v>
      </c>
      <c r="I784" s="566" t="s">
        <v>3055</v>
      </c>
      <c r="J784" s="566" t="s">
        <v>3056</v>
      </c>
      <c r="K784" s="566" t="s">
        <v>541</v>
      </c>
      <c r="L784" s="567">
        <v>105.83</v>
      </c>
      <c r="M784" s="567">
        <v>740.81</v>
      </c>
      <c r="N784" s="566">
        <v>7</v>
      </c>
      <c r="O784" s="630">
        <v>2.5</v>
      </c>
      <c r="P784" s="567"/>
      <c r="Q784" s="582">
        <v>0</v>
      </c>
      <c r="R784" s="566"/>
      <c r="S784" s="582">
        <v>0</v>
      </c>
      <c r="T784" s="630"/>
      <c r="U784" s="612">
        <v>0</v>
      </c>
    </row>
    <row r="785" spans="1:21" ht="14.4" customHeight="1" x14ac:dyDescent="0.3">
      <c r="A785" s="565">
        <v>30</v>
      </c>
      <c r="B785" s="566" t="s">
        <v>438</v>
      </c>
      <c r="C785" s="566">
        <v>89301303</v>
      </c>
      <c r="D785" s="628" t="s">
        <v>3534</v>
      </c>
      <c r="E785" s="629" t="s">
        <v>2271</v>
      </c>
      <c r="F785" s="566" t="s">
        <v>2263</v>
      </c>
      <c r="G785" s="566" t="s">
        <v>3054</v>
      </c>
      <c r="H785" s="566" t="s">
        <v>437</v>
      </c>
      <c r="I785" s="566" t="s">
        <v>3057</v>
      </c>
      <c r="J785" s="566" t="s">
        <v>3056</v>
      </c>
      <c r="K785" s="566" t="s">
        <v>541</v>
      </c>
      <c r="L785" s="567">
        <v>105.83</v>
      </c>
      <c r="M785" s="567">
        <v>211.66</v>
      </c>
      <c r="N785" s="566">
        <v>2</v>
      </c>
      <c r="O785" s="630">
        <v>1</v>
      </c>
      <c r="P785" s="567"/>
      <c r="Q785" s="582">
        <v>0</v>
      </c>
      <c r="R785" s="566"/>
      <c r="S785" s="582">
        <v>0</v>
      </c>
      <c r="T785" s="630"/>
      <c r="U785" s="612">
        <v>0</v>
      </c>
    </row>
    <row r="786" spans="1:21" ht="14.4" customHeight="1" x14ac:dyDescent="0.3">
      <c r="A786" s="565">
        <v>30</v>
      </c>
      <c r="B786" s="566" t="s">
        <v>438</v>
      </c>
      <c r="C786" s="566">
        <v>89301303</v>
      </c>
      <c r="D786" s="628" t="s">
        <v>3534</v>
      </c>
      <c r="E786" s="629" t="s">
        <v>2271</v>
      </c>
      <c r="F786" s="566" t="s">
        <v>2263</v>
      </c>
      <c r="G786" s="566" t="s">
        <v>2292</v>
      </c>
      <c r="H786" s="566" t="s">
        <v>437</v>
      </c>
      <c r="I786" s="566" t="s">
        <v>3058</v>
      </c>
      <c r="J786" s="566" t="s">
        <v>3059</v>
      </c>
      <c r="K786" s="566" t="s">
        <v>1528</v>
      </c>
      <c r="L786" s="567">
        <v>0</v>
      </c>
      <c r="M786" s="567">
        <v>0</v>
      </c>
      <c r="N786" s="566">
        <v>1</v>
      </c>
      <c r="O786" s="630">
        <v>1</v>
      </c>
      <c r="P786" s="567"/>
      <c r="Q786" s="582"/>
      <c r="R786" s="566"/>
      <c r="S786" s="582">
        <v>0</v>
      </c>
      <c r="T786" s="630"/>
      <c r="U786" s="612">
        <v>0</v>
      </c>
    </row>
    <row r="787" spans="1:21" ht="14.4" customHeight="1" x14ac:dyDescent="0.3">
      <c r="A787" s="565">
        <v>30</v>
      </c>
      <c r="B787" s="566" t="s">
        <v>438</v>
      </c>
      <c r="C787" s="566">
        <v>89301303</v>
      </c>
      <c r="D787" s="628" t="s">
        <v>3534</v>
      </c>
      <c r="E787" s="629" t="s">
        <v>2271</v>
      </c>
      <c r="F787" s="566" t="s">
        <v>2263</v>
      </c>
      <c r="G787" s="566" t="s">
        <v>2297</v>
      </c>
      <c r="H787" s="566" t="s">
        <v>1360</v>
      </c>
      <c r="I787" s="566" t="s">
        <v>2243</v>
      </c>
      <c r="J787" s="566" t="s">
        <v>1368</v>
      </c>
      <c r="K787" s="566" t="s">
        <v>2244</v>
      </c>
      <c r="L787" s="567">
        <v>275.48</v>
      </c>
      <c r="M787" s="567">
        <v>550.96</v>
      </c>
      <c r="N787" s="566">
        <v>2</v>
      </c>
      <c r="O787" s="630">
        <v>1</v>
      </c>
      <c r="P787" s="567"/>
      <c r="Q787" s="582">
        <v>0</v>
      </c>
      <c r="R787" s="566"/>
      <c r="S787" s="582">
        <v>0</v>
      </c>
      <c r="T787" s="630"/>
      <c r="U787" s="612">
        <v>0</v>
      </c>
    </row>
    <row r="788" spans="1:21" ht="14.4" customHeight="1" x14ac:dyDescent="0.3">
      <c r="A788" s="565">
        <v>30</v>
      </c>
      <c r="B788" s="566" t="s">
        <v>438</v>
      </c>
      <c r="C788" s="566">
        <v>89301303</v>
      </c>
      <c r="D788" s="628" t="s">
        <v>3534</v>
      </c>
      <c r="E788" s="629" t="s">
        <v>2271</v>
      </c>
      <c r="F788" s="566" t="s">
        <v>2263</v>
      </c>
      <c r="G788" s="566" t="s">
        <v>2297</v>
      </c>
      <c r="H788" s="566" t="s">
        <v>437</v>
      </c>
      <c r="I788" s="566" t="s">
        <v>3060</v>
      </c>
      <c r="J788" s="566" t="s">
        <v>3061</v>
      </c>
      <c r="K788" s="566" t="s">
        <v>559</v>
      </c>
      <c r="L788" s="567">
        <v>413.22</v>
      </c>
      <c r="M788" s="567">
        <v>413.22</v>
      </c>
      <c r="N788" s="566">
        <v>1</v>
      </c>
      <c r="O788" s="630">
        <v>1</v>
      </c>
      <c r="P788" s="567"/>
      <c r="Q788" s="582">
        <v>0</v>
      </c>
      <c r="R788" s="566"/>
      <c r="S788" s="582">
        <v>0</v>
      </c>
      <c r="T788" s="630"/>
      <c r="U788" s="612">
        <v>0</v>
      </c>
    </row>
    <row r="789" spans="1:21" ht="14.4" customHeight="1" x14ac:dyDescent="0.3">
      <c r="A789" s="565">
        <v>30</v>
      </c>
      <c r="B789" s="566" t="s">
        <v>438</v>
      </c>
      <c r="C789" s="566">
        <v>89301303</v>
      </c>
      <c r="D789" s="628" t="s">
        <v>3534</v>
      </c>
      <c r="E789" s="629" t="s">
        <v>2271</v>
      </c>
      <c r="F789" s="566" t="s">
        <v>2263</v>
      </c>
      <c r="G789" s="566" t="s">
        <v>2297</v>
      </c>
      <c r="H789" s="566" t="s">
        <v>1360</v>
      </c>
      <c r="I789" s="566" t="s">
        <v>2246</v>
      </c>
      <c r="J789" s="566" t="s">
        <v>1368</v>
      </c>
      <c r="K789" s="566" t="s">
        <v>559</v>
      </c>
      <c r="L789" s="567">
        <v>413.22</v>
      </c>
      <c r="M789" s="567">
        <v>413.22</v>
      </c>
      <c r="N789" s="566">
        <v>1</v>
      </c>
      <c r="O789" s="630">
        <v>0.5</v>
      </c>
      <c r="P789" s="567"/>
      <c r="Q789" s="582">
        <v>0</v>
      </c>
      <c r="R789" s="566"/>
      <c r="S789" s="582">
        <v>0</v>
      </c>
      <c r="T789" s="630"/>
      <c r="U789" s="612">
        <v>0</v>
      </c>
    </row>
    <row r="790" spans="1:21" ht="14.4" customHeight="1" x14ac:dyDescent="0.3">
      <c r="A790" s="565">
        <v>30</v>
      </c>
      <c r="B790" s="566" t="s">
        <v>438</v>
      </c>
      <c r="C790" s="566">
        <v>89301303</v>
      </c>
      <c r="D790" s="628" t="s">
        <v>3534</v>
      </c>
      <c r="E790" s="629" t="s">
        <v>2271</v>
      </c>
      <c r="F790" s="566" t="s">
        <v>2263</v>
      </c>
      <c r="G790" s="566" t="s">
        <v>2299</v>
      </c>
      <c r="H790" s="566" t="s">
        <v>437</v>
      </c>
      <c r="I790" s="566" t="s">
        <v>3062</v>
      </c>
      <c r="J790" s="566" t="s">
        <v>3063</v>
      </c>
      <c r="K790" s="566" t="s">
        <v>614</v>
      </c>
      <c r="L790" s="567">
        <v>0</v>
      </c>
      <c r="M790" s="567">
        <v>0</v>
      </c>
      <c r="N790" s="566">
        <v>3</v>
      </c>
      <c r="O790" s="630">
        <v>1.5</v>
      </c>
      <c r="P790" s="567">
        <v>0</v>
      </c>
      <c r="Q790" s="582"/>
      <c r="R790" s="566">
        <v>2</v>
      </c>
      <c r="S790" s="582">
        <v>0.66666666666666663</v>
      </c>
      <c r="T790" s="630">
        <v>0.5</v>
      </c>
      <c r="U790" s="612">
        <v>0.33333333333333331</v>
      </c>
    </row>
    <row r="791" spans="1:21" ht="14.4" customHeight="1" x14ac:dyDescent="0.3">
      <c r="A791" s="565">
        <v>30</v>
      </c>
      <c r="B791" s="566" t="s">
        <v>438</v>
      </c>
      <c r="C791" s="566">
        <v>89301303</v>
      </c>
      <c r="D791" s="628" t="s">
        <v>3534</v>
      </c>
      <c r="E791" s="629" t="s">
        <v>2271</v>
      </c>
      <c r="F791" s="566" t="s">
        <v>2263</v>
      </c>
      <c r="G791" s="566" t="s">
        <v>2299</v>
      </c>
      <c r="H791" s="566" t="s">
        <v>437</v>
      </c>
      <c r="I791" s="566" t="s">
        <v>3062</v>
      </c>
      <c r="J791" s="566" t="s">
        <v>3063</v>
      </c>
      <c r="K791" s="566" t="s">
        <v>614</v>
      </c>
      <c r="L791" s="567">
        <v>25.53</v>
      </c>
      <c r="M791" s="567">
        <v>51.06</v>
      </c>
      <c r="N791" s="566">
        <v>2</v>
      </c>
      <c r="O791" s="630">
        <v>1</v>
      </c>
      <c r="P791" s="567">
        <v>25.53</v>
      </c>
      <c r="Q791" s="582">
        <v>0.5</v>
      </c>
      <c r="R791" s="566">
        <v>1</v>
      </c>
      <c r="S791" s="582">
        <v>0.5</v>
      </c>
      <c r="T791" s="630">
        <v>0.5</v>
      </c>
      <c r="U791" s="612">
        <v>0.5</v>
      </c>
    </row>
    <row r="792" spans="1:21" ht="14.4" customHeight="1" x14ac:dyDescent="0.3">
      <c r="A792" s="565">
        <v>30</v>
      </c>
      <c r="B792" s="566" t="s">
        <v>438</v>
      </c>
      <c r="C792" s="566">
        <v>89301303</v>
      </c>
      <c r="D792" s="628" t="s">
        <v>3534</v>
      </c>
      <c r="E792" s="629" t="s">
        <v>2271</v>
      </c>
      <c r="F792" s="566" t="s">
        <v>2263</v>
      </c>
      <c r="G792" s="566" t="s">
        <v>2522</v>
      </c>
      <c r="H792" s="566" t="s">
        <v>1360</v>
      </c>
      <c r="I792" s="566" t="s">
        <v>2692</v>
      </c>
      <c r="J792" s="566" t="s">
        <v>2693</v>
      </c>
      <c r="K792" s="566" t="s">
        <v>2061</v>
      </c>
      <c r="L792" s="567">
        <v>52.4</v>
      </c>
      <c r="M792" s="567">
        <v>104.8</v>
      </c>
      <c r="N792" s="566">
        <v>2</v>
      </c>
      <c r="O792" s="630">
        <v>0.5</v>
      </c>
      <c r="P792" s="567"/>
      <c r="Q792" s="582">
        <v>0</v>
      </c>
      <c r="R792" s="566"/>
      <c r="S792" s="582">
        <v>0</v>
      </c>
      <c r="T792" s="630"/>
      <c r="U792" s="612">
        <v>0</v>
      </c>
    </row>
    <row r="793" spans="1:21" ht="14.4" customHeight="1" x14ac:dyDescent="0.3">
      <c r="A793" s="565">
        <v>30</v>
      </c>
      <c r="B793" s="566" t="s">
        <v>438</v>
      </c>
      <c r="C793" s="566">
        <v>89301303</v>
      </c>
      <c r="D793" s="628" t="s">
        <v>3534</v>
      </c>
      <c r="E793" s="629" t="s">
        <v>2271</v>
      </c>
      <c r="F793" s="566" t="s">
        <v>2263</v>
      </c>
      <c r="G793" s="566" t="s">
        <v>2522</v>
      </c>
      <c r="H793" s="566" t="s">
        <v>1360</v>
      </c>
      <c r="I793" s="566" t="s">
        <v>2095</v>
      </c>
      <c r="J793" s="566" t="s">
        <v>1625</v>
      </c>
      <c r="K793" s="566" t="s">
        <v>2059</v>
      </c>
      <c r="L793" s="567">
        <v>69.86</v>
      </c>
      <c r="M793" s="567">
        <v>139.72</v>
      </c>
      <c r="N793" s="566">
        <v>2</v>
      </c>
      <c r="O793" s="630">
        <v>0.5</v>
      </c>
      <c r="P793" s="567"/>
      <c r="Q793" s="582">
        <v>0</v>
      </c>
      <c r="R793" s="566"/>
      <c r="S793" s="582">
        <v>0</v>
      </c>
      <c r="T793" s="630"/>
      <c r="U793" s="612">
        <v>0</v>
      </c>
    </row>
    <row r="794" spans="1:21" ht="14.4" customHeight="1" x14ac:dyDescent="0.3">
      <c r="A794" s="565">
        <v>30</v>
      </c>
      <c r="B794" s="566" t="s">
        <v>438</v>
      </c>
      <c r="C794" s="566">
        <v>89301303</v>
      </c>
      <c r="D794" s="628" t="s">
        <v>3534</v>
      </c>
      <c r="E794" s="629" t="s">
        <v>2271</v>
      </c>
      <c r="F794" s="566" t="s">
        <v>2263</v>
      </c>
      <c r="G794" s="566" t="s">
        <v>2306</v>
      </c>
      <c r="H794" s="566" t="s">
        <v>437</v>
      </c>
      <c r="I794" s="566" t="s">
        <v>3064</v>
      </c>
      <c r="J794" s="566" t="s">
        <v>865</v>
      </c>
      <c r="K794" s="566" t="s">
        <v>3065</v>
      </c>
      <c r="L794" s="567">
        <v>0</v>
      </c>
      <c r="M794" s="567">
        <v>0</v>
      </c>
      <c r="N794" s="566">
        <v>1</v>
      </c>
      <c r="O794" s="630">
        <v>1</v>
      </c>
      <c r="P794" s="567">
        <v>0</v>
      </c>
      <c r="Q794" s="582"/>
      <c r="R794" s="566">
        <v>1</v>
      </c>
      <c r="S794" s="582">
        <v>1</v>
      </c>
      <c r="T794" s="630">
        <v>1</v>
      </c>
      <c r="U794" s="612">
        <v>1</v>
      </c>
    </row>
    <row r="795" spans="1:21" ht="14.4" customHeight="1" x14ac:dyDescent="0.3">
      <c r="A795" s="565">
        <v>30</v>
      </c>
      <c r="B795" s="566" t="s">
        <v>438</v>
      </c>
      <c r="C795" s="566">
        <v>89301303</v>
      </c>
      <c r="D795" s="628" t="s">
        <v>3534</v>
      </c>
      <c r="E795" s="629" t="s">
        <v>2271</v>
      </c>
      <c r="F795" s="566" t="s">
        <v>2263</v>
      </c>
      <c r="G795" s="566" t="s">
        <v>2306</v>
      </c>
      <c r="H795" s="566" t="s">
        <v>437</v>
      </c>
      <c r="I795" s="566" t="s">
        <v>3066</v>
      </c>
      <c r="J795" s="566" t="s">
        <v>3067</v>
      </c>
      <c r="K795" s="566" t="s">
        <v>3068</v>
      </c>
      <c r="L795" s="567">
        <v>103.3</v>
      </c>
      <c r="M795" s="567">
        <v>103.3</v>
      </c>
      <c r="N795" s="566">
        <v>1</v>
      </c>
      <c r="O795" s="630">
        <v>0.5</v>
      </c>
      <c r="P795" s="567">
        <v>103.3</v>
      </c>
      <c r="Q795" s="582">
        <v>1</v>
      </c>
      <c r="R795" s="566">
        <v>1</v>
      </c>
      <c r="S795" s="582">
        <v>1</v>
      </c>
      <c r="T795" s="630">
        <v>0.5</v>
      </c>
      <c r="U795" s="612">
        <v>1</v>
      </c>
    </row>
    <row r="796" spans="1:21" ht="14.4" customHeight="1" x14ac:dyDescent="0.3">
      <c r="A796" s="565">
        <v>30</v>
      </c>
      <c r="B796" s="566" t="s">
        <v>438</v>
      </c>
      <c r="C796" s="566">
        <v>89301303</v>
      </c>
      <c r="D796" s="628" t="s">
        <v>3534</v>
      </c>
      <c r="E796" s="629" t="s">
        <v>2271</v>
      </c>
      <c r="F796" s="566" t="s">
        <v>2263</v>
      </c>
      <c r="G796" s="566" t="s">
        <v>2308</v>
      </c>
      <c r="H796" s="566" t="s">
        <v>437</v>
      </c>
      <c r="I796" s="566" t="s">
        <v>2309</v>
      </c>
      <c r="J796" s="566" t="s">
        <v>2694</v>
      </c>
      <c r="K796" s="566" t="s">
        <v>2311</v>
      </c>
      <c r="L796" s="567">
        <v>36.89</v>
      </c>
      <c r="M796" s="567">
        <v>221.34</v>
      </c>
      <c r="N796" s="566">
        <v>6</v>
      </c>
      <c r="O796" s="630">
        <v>1</v>
      </c>
      <c r="P796" s="567">
        <v>110.67</v>
      </c>
      <c r="Q796" s="582">
        <v>0.5</v>
      </c>
      <c r="R796" s="566">
        <v>3</v>
      </c>
      <c r="S796" s="582">
        <v>0.5</v>
      </c>
      <c r="T796" s="630">
        <v>0.5</v>
      </c>
      <c r="U796" s="612">
        <v>0.5</v>
      </c>
    </row>
    <row r="797" spans="1:21" ht="14.4" customHeight="1" x14ac:dyDescent="0.3">
      <c r="A797" s="565">
        <v>30</v>
      </c>
      <c r="B797" s="566" t="s">
        <v>438</v>
      </c>
      <c r="C797" s="566">
        <v>89301303</v>
      </c>
      <c r="D797" s="628" t="s">
        <v>3534</v>
      </c>
      <c r="E797" s="629" t="s">
        <v>2271</v>
      </c>
      <c r="F797" s="566" t="s">
        <v>2263</v>
      </c>
      <c r="G797" s="566" t="s">
        <v>2308</v>
      </c>
      <c r="H797" s="566" t="s">
        <v>437</v>
      </c>
      <c r="I797" s="566" t="s">
        <v>2309</v>
      </c>
      <c r="J797" s="566" t="s">
        <v>2310</v>
      </c>
      <c r="K797" s="566" t="s">
        <v>2311</v>
      </c>
      <c r="L797" s="567">
        <v>36.89</v>
      </c>
      <c r="M797" s="567">
        <v>221.34</v>
      </c>
      <c r="N797" s="566">
        <v>6</v>
      </c>
      <c r="O797" s="630">
        <v>1</v>
      </c>
      <c r="P797" s="567"/>
      <c r="Q797" s="582">
        <v>0</v>
      </c>
      <c r="R797" s="566"/>
      <c r="S797" s="582">
        <v>0</v>
      </c>
      <c r="T797" s="630"/>
      <c r="U797" s="612">
        <v>0</v>
      </c>
    </row>
    <row r="798" spans="1:21" ht="14.4" customHeight="1" x14ac:dyDescent="0.3">
      <c r="A798" s="565">
        <v>30</v>
      </c>
      <c r="B798" s="566" t="s">
        <v>438</v>
      </c>
      <c r="C798" s="566">
        <v>89301303</v>
      </c>
      <c r="D798" s="628" t="s">
        <v>3534</v>
      </c>
      <c r="E798" s="629" t="s">
        <v>2271</v>
      </c>
      <c r="F798" s="566" t="s">
        <v>2263</v>
      </c>
      <c r="G798" s="566" t="s">
        <v>3069</v>
      </c>
      <c r="H798" s="566" t="s">
        <v>437</v>
      </c>
      <c r="I798" s="566" t="s">
        <v>3070</v>
      </c>
      <c r="J798" s="566" t="s">
        <v>3071</v>
      </c>
      <c r="K798" s="566" t="s">
        <v>3072</v>
      </c>
      <c r="L798" s="567">
        <v>147.36000000000001</v>
      </c>
      <c r="M798" s="567">
        <v>147.36000000000001</v>
      </c>
      <c r="N798" s="566">
        <v>1</v>
      </c>
      <c r="O798" s="630">
        <v>0.5</v>
      </c>
      <c r="P798" s="567"/>
      <c r="Q798" s="582">
        <v>0</v>
      </c>
      <c r="R798" s="566"/>
      <c r="S798" s="582">
        <v>0</v>
      </c>
      <c r="T798" s="630"/>
      <c r="U798" s="612">
        <v>0</v>
      </c>
    </row>
    <row r="799" spans="1:21" ht="14.4" customHeight="1" x14ac:dyDescent="0.3">
      <c r="A799" s="565">
        <v>30</v>
      </c>
      <c r="B799" s="566" t="s">
        <v>438</v>
      </c>
      <c r="C799" s="566">
        <v>89301303</v>
      </c>
      <c r="D799" s="628" t="s">
        <v>3534</v>
      </c>
      <c r="E799" s="629" t="s">
        <v>2271</v>
      </c>
      <c r="F799" s="566" t="s">
        <v>2263</v>
      </c>
      <c r="G799" s="566" t="s">
        <v>3069</v>
      </c>
      <c r="H799" s="566" t="s">
        <v>437</v>
      </c>
      <c r="I799" s="566" t="s">
        <v>3070</v>
      </c>
      <c r="J799" s="566" t="s">
        <v>3071</v>
      </c>
      <c r="K799" s="566" t="s">
        <v>3072</v>
      </c>
      <c r="L799" s="567">
        <v>221.03</v>
      </c>
      <c r="M799" s="567">
        <v>221.03</v>
      </c>
      <c r="N799" s="566">
        <v>1</v>
      </c>
      <c r="O799" s="630">
        <v>0.5</v>
      </c>
      <c r="P799" s="567"/>
      <c r="Q799" s="582">
        <v>0</v>
      </c>
      <c r="R799" s="566"/>
      <c r="S799" s="582">
        <v>0</v>
      </c>
      <c r="T799" s="630"/>
      <c r="U799" s="612">
        <v>0</v>
      </c>
    </row>
    <row r="800" spans="1:21" ht="14.4" customHeight="1" x14ac:dyDescent="0.3">
      <c r="A800" s="565">
        <v>30</v>
      </c>
      <c r="B800" s="566" t="s">
        <v>438</v>
      </c>
      <c r="C800" s="566">
        <v>89301303</v>
      </c>
      <c r="D800" s="628" t="s">
        <v>3534</v>
      </c>
      <c r="E800" s="629" t="s">
        <v>2271</v>
      </c>
      <c r="F800" s="566" t="s">
        <v>2263</v>
      </c>
      <c r="G800" s="566" t="s">
        <v>2525</v>
      </c>
      <c r="H800" s="566" t="s">
        <v>437</v>
      </c>
      <c r="I800" s="566" t="s">
        <v>3073</v>
      </c>
      <c r="J800" s="566" t="s">
        <v>3074</v>
      </c>
      <c r="K800" s="566" t="s">
        <v>3075</v>
      </c>
      <c r="L800" s="567">
        <v>106.49</v>
      </c>
      <c r="M800" s="567">
        <v>319.46999999999997</v>
      </c>
      <c r="N800" s="566">
        <v>3</v>
      </c>
      <c r="O800" s="630">
        <v>0.5</v>
      </c>
      <c r="P800" s="567">
        <v>319.46999999999997</v>
      </c>
      <c r="Q800" s="582">
        <v>1</v>
      </c>
      <c r="R800" s="566">
        <v>3</v>
      </c>
      <c r="S800" s="582">
        <v>1</v>
      </c>
      <c r="T800" s="630">
        <v>0.5</v>
      </c>
      <c r="U800" s="612">
        <v>1</v>
      </c>
    </row>
    <row r="801" spans="1:21" ht="14.4" customHeight="1" x14ac:dyDescent="0.3">
      <c r="A801" s="565">
        <v>30</v>
      </c>
      <c r="B801" s="566" t="s">
        <v>438</v>
      </c>
      <c r="C801" s="566">
        <v>89301303</v>
      </c>
      <c r="D801" s="628" t="s">
        <v>3534</v>
      </c>
      <c r="E801" s="629" t="s">
        <v>2271</v>
      </c>
      <c r="F801" s="566" t="s">
        <v>2263</v>
      </c>
      <c r="G801" s="566" t="s">
        <v>2525</v>
      </c>
      <c r="H801" s="566" t="s">
        <v>437</v>
      </c>
      <c r="I801" s="566" t="s">
        <v>3076</v>
      </c>
      <c r="J801" s="566" t="s">
        <v>3077</v>
      </c>
      <c r="K801" s="566" t="s">
        <v>3078</v>
      </c>
      <c r="L801" s="567">
        <v>0</v>
      </c>
      <c r="M801" s="567">
        <v>0</v>
      </c>
      <c r="N801" s="566">
        <v>1</v>
      </c>
      <c r="O801" s="630">
        <v>1</v>
      </c>
      <c r="P801" s="567"/>
      <c r="Q801" s="582"/>
      <c r="R801" s="566"/>
      <c r="S801" s="582">
        <v>0</v>
      </c>
      <c r="T801" s="630"/>
      <c r="U801" s="612">
        <v>0</v>
      </c>
    </row>
    <row r="802" spans="1:21" ht="14.4" customHeight="1" x14ac:dyDescent="0.3">
      <c r="A802" s="565">
        <v>30</v>
      </c>
      <c r="B802" s="566" t="s">
        <v>438</v>
      </c>
      <c r="C802" s="566">
        <v>89301303</v>
      </c>
      <c r="D802" s="628" t="s">
        <v>3534</v>
      </c>
      <c r="E802" s="629" t="s">
        <v>2271</v>
      </c>
      <c r="F802" s="566" t="s">
        <v>2263</v>
      </c>
      <c r="G802" s="566" t="s">
        <v>2525</v>
      </c>
      <c r="H802" s="566" t="s">
        <v>437</v>
      </c>
      <c r="I802" s="566" t="s">
        <v>3079</v>
      </c>
      <c r="J802" s="566" t="s">
        <v>3080</v>
      </c>
      <c r="K802" s="566" t="s">
        <v>2149</v>
      </c>
      <c r="L802" s="567">
        <v>113.04</v>
      </c>
      <c r="M802" s="567">
        <v>113.04</v>
      </c>
      <c r="N802" s="566">
        <v>1</v>
      </c>
      <c r="O802" s="630">
        <v>0.5</v>
      </c>
      <c r="P802" s="567"/>
      <c r="Q802" s="582">
        <v>0</v>
      </c>
      <c r="R802" s="566"/>
      <c r="S802" s="582">
        <v>0</v>
      </c>
      <c r="T802" s="630"/>
      <c r="U802" s="612">
        <v>0</v>
      </c>
    </row>
    <row r="803" spans="1:21" ht="14.4" customHeight="1" x14ac:dyDescent="0.3">
      <c r="A803" s="565">
        <v>30</v>
      </c>
      <c r="B803" s="566" t="s">
        <v>438</v>
      </c>
      <c r="C803" s="566">
        <v>89301303</v>
      </c>
      <c r="D803" s="628" t="s">
        <v>3534</v>
      </c>
      <c r="E803" s="629" t="s">
        <v>2271</v>
      </c>
      <c r="F803" s="566" t="s">
        <v>2263</v>
      </c>
      <c r="G803" s="566" t="s">
        <v>2525</v>
      </c>
      <c r="H803" s="566" t="s">
        <v>437</v>
      </c>
      <c r="I803" s="566" t="s">
        <v>3081</v>
      </c>
      <c r="J803" s="566" t="s">
        <v>3082</v>
      </c>
      <c r="K803" s="566" t="s">
        <v>3083</v>
      </c>
      <c r="L803" s="567">
        <v>32.409999999999997</v>
      </c>
      <c r="M803" s="567">
        <v>64.819999999999993</v>
      </c>
      <c r="N803" s="566">
        <v>2</v>
      </c>
      <c r="O803" s="630">
        <v>0.5</v>
      </c>
      <c r="P803" s="567">
        <v>64.819999999999993</v>
      </c>
      <c r="Q803" s="582">
        <v>1</v>
      </c>
      <c r="R803" s="566">
        <v>2</v>
      </c>
      <c r="S803" s="582">
        <v>1</v>
      </c>
      <c r="T803" s="630">
        <v>0.5</v>
      </c>
      <c r="U803" s="612">
        <v>1</v>
      </c>
    </row>
    <row r="804" spans="1:21" ht="14.4" customHeight="1" x14ac:dyDescent="0.3">
      <c r="A804" s="565">
        <v>30</v>
      </c>
      <c r="B804" s="566" t="s">
        <v>438</v>
      </c>
      <c r="C804" s="566">
        <v>89301303</v>
      </c>
      <c r="D804" s="628" t="s">
        <v>3534</v>
      </c>
      <c r="E804" s="629" t="s">
        <v>2271</v>
      </c>
      <c r="F804" s="566" t="s">
        <v>2263</v>
      </c>
      <c r="G804" s="566" t="s">
        <v>2525</v>
      </c>
      <c r="H804" s="566" t="s">
        <v>437</v>
      </c>
      <c r="I804" s="566" t="s">
        <v>3084</v>
      </c>
      <c r="J804" s="566" t="s">
        <v>3085</v>
      </c>
      <c r="K804" s="566" t="s">
        <v>3086</v>
      </c>
      <c r="L804" s="567">
        <v>188.41</v>
      </c>
      <c r="M804" s="567">
        <v>188.41</v>
      </c>
      <c r="N804" s="566">
        <v>1</v>
      </c>
      <c r="O804" s="630">
        <v>0.5</v>
      </c>
      <c r="P804" s="567"/>
      <c r="Q804" s="582">
        <v>0</v>
      </c>
      <c r="R804" s="566"/>
      <c r="S804" s="582">
        <v>0</v>
      </c>
      <c r="T804" s="630"/>
      <c r="U804" s="612">
        <v>0</v>
      </c>
    </row>
    <row r="805" spans="1:21" ht="14.4" customHeight="1" x14ac:dyDescent="0.3">
      <c r="A805" s="565">
        <v>30</v>
      </c>
      <c r="B805" s="566" t="s">
        <v>438</v>
      </c>
      <c r="C805" s="566">
        <v>89301303</v>
      </c>
      <c r="D805" s="628" t="s">
        <v>3534</v>
      </c>
      <c r="E805" s="629" t="s">
        <v>2271</v>
      </c>
      <c r="F805" s="566" t="s">
        <v>2263</v>
      </c>
      <c r="G805" s="566" t="s">
        <v>2529</v>
      </c>
      <c r="H805" s="566" t="s">
        <v>437</v>
      </c>
      <c r="I805" s="566" t="s">
        <v>2843</v>
      </c>
      <c r="J805" s="566" t="s">
        <v>764</v>
      </c>
      <c r="K805" s="566" t="s">
        <v>765</v>
      </c>
      <c r="L805" s="567">
        <v>138.61000000000001</v>
      </c>
      <c r="M805" s="567">
        <v>138.61000000000001</v>
      </c>
      <c r="N805" s="566">
        <v>1</v>
      </c>
      <c r="O805" s="630">
        <v>0.5</v>
      </c>
      <c r="P805" s="567"/>
      <c r="Q805" s="582">
        <v>0</v>
      </c>
      <c r="R805" s="566"/>
      <c r="S805" s="582">
        <v>0</v>
      </c>
      <c r="T805" s="630"/>
      <c r="U805" s="612">
        <v>0</v>
      </c>
    </row>
    <row r="806" spans="1:21" ht="14.4" customHeight="1" x14ac:dyDescent="0.3">
      <c r="A806" s="565">
        <v>30</v>
      </c>
      <c r="B806" s="566" t="s">
        <v>438</v>
      </c>
      <c r="C806" s="566">
        <v>89301303</v>
      </c>
      <c r="D806" s="628" t="s">
        <v>3534</v>
      </c>
      <c r="E806" s="629" t="s">
        <v>2271</v>
      </c>
      <c r="F806" s="566" t="s">
        <v>2263</v>
      </c>
      <c r="G806" s="566" t="s">
        <v>2529</v>
      </c>
      <c r="H806" s="566" t="s">
        <v>437</v>
      </c>
      <c r="I806" s="566" t="s">
        <v>2843</v>
      </c>
      <c r="J806" s="566" t="s">
        <v>764</v>
      </c>
      <c r="K806" s="566" t="s">
        <v>1829</v>
      </c>
      <c r="L806" s="567">
        <v>115.3</v>
      </c>
      <c r="M806" s="567">
        <v>230.6</v>
      </c>
      <c r="N806" s="566">
        <v>2</v>
      </c>
      <c r="O806" s="630">
        <v>1</v>
      </c>
      <c r="P806" s="567">
        <v>230.6</v>
      </c>
      <c r="Q806" s="582">
        <v>1</v>
      </c>
      <c r="R806" s="566">
        <v>2</v>
      </c>
      <c r="S806" s="582">
        <v>1</v>
      </c>
      <c r="T806" s="630">
        <v>1</v>
      </c>
      <c r="U806" s="612">
        <v>1</v>
      </c>
    </row>
    <row r="807" spans="1:21" ht="14.4" customHeight="1" x14ac:dyDescent="0.3">
      <c r="A807" s="565">
        <v>30</v>
      </c>
      <c r="B807" s="566" t="s">
        <v>438</v>
      </c>
      <c r="C807" s="566">
        <v>89301303</v>
      </c>
      <c r="D807" s="628" t="s">
        <v>3534</v>
      </c>
      <c r="E807" s="629" t="s">
        <v>2271</v>
      </c>
      <c r="F807" s="566" t="s">
        <v>2263</v>
      </c>
      <c r="G807" s="566" t="s">
        <v>2529</v>
      </c>
      <c r="H807" s="566" t="s">
        <v>437</v>
      </c>
      <c r="I807" s="566" t="s">
        <v>2530</v>
      </c>
      <c r="J807" s="566" t="s">
        <v>764</v>
      </c>
      <c r="K807" s="566" t="s">
        <v>765</v>
      </c>
      <c r="L807" s="567">
        <v>138.61000000000001</v>
      </c>
      <c r="M807" s="567">
        <v>415.83000000000004</v>
      </c>
      <c r="N807" s="566">
        <v>3</v>
      </c>
      <c r="O807" s="630">
        <v>2</v>
      </c>
      <c r="P807" s="567"/>
      <c r="Q807" s="582">
        <v>0</v>
      </c>
      <c r="R807" s="566"/>
      <c r="S807" s="582">
        <v>0</v>
      </c>
      <c r="T807" s="630"/>
      <c r="U807" s="612">
        <v>0</v>
      </c>
    </row>
    <row r="808" spans="1:21" ht="14.4" customHeight="1" x14ac:dyDescent="0.3">
      <c r="A808" s="565">
        <v>30</v>
      </c>
      <c r="B808" s="566" t="s">
        <v>438</v>
      </c>
      <c r="C808" s="566">
        <v>89301303</v>
      </c>
      <c r="D808" s="628" t="s">
        <v>3534</v>
      </c>
      <c r="E808" s="629" t="s">
        <v>2271</v>
      </c>
      <c r="F808" s="566" t="s">
        <v>2263</v>
      </c>
      <c r="G808" s="566" t="s">
        <v>2529</v>
      </c>
      <c r="H808" s="566" t="s">
        <v>437</v>
      </c>
      <c r="I808" s="566" t="s">
        <v>2530</v>
      </c>
      <c r="J808" s="566" t="s">
        <v>764</v>
      </c>
      <c r="K808" s="566" t="s">
        <v>1829</v>
      </c>
      <c r="L808" s="567">
        <v>115.3</v>
      </c>
      <c r="M808" s="567">
        <v>1037.6999999999998</v>
      </c>
      <c r="N808" s="566">
        <v>9</v>
      </c>
      <c r="O808" s="630">
        <v>3</v>
      </c>
      <c r="P808" s="567">
        <v>345.9</v>
      </c>
      <c r="Q808" s="582">
        <v>0.33333333333333337</v>
      </c>
      <c r="R808" s="566">
        <v>3</v>
      </c>
      <c r="S808" s="582">
        <v>0.33333333333333331</v>
      </c>
      <c r="T808" s="630">
        <v>1</v>
      </c>
      <c r="U808" s="612">
        <v>0.33333333333333331</v>
      </c>
    </row>
    <row r="809" spans="1:21" ht="14.4" customHeight="1" x14ac:dyDescent="0.3">
      <c r="A809" s="565">
        <v>30</v>
      </c>
      <c r="B809" s="566" t="s">
        <v>438</v>
      </c>
      <c r="C809" s="566">
        <v>89301303</v>
      </c>
      <c r="D809" s="628" t="s">
        <v>3534</v>
      </c>
      <c r="E809" s="629" t="s">
        <v>2271</v>
      </c>
      <c r="F809" s="566" t="s">
        <v>2263</v>
      </c>
      <c r="G809" s="566" t="s">
        <v>2529</v>
      </c>
      <c r="H809" s="566" t="s">
        <v>437</v>
      </c>
      <c r="I809" s="566" t="s">
        <v>3087</v>
      </c>
      <c r="J809" s="566" t="s">
        <v>764</v>
      </c>
      <c r="K809" s="566" t="s">
        <v>1829</v>
      </c>
      <c r="L809" s="567">
        <v>115.3</v>
      </c>
      <c r="M809" s="567">
        <v>230.6</v>
      </c>
      <c r="N809" s="566">
        <v>2</v>
      </c>
      <c r="O809" s="630">
        <v>0.5</v>
      </c>
      <c r="P809" s="567">
        <v>230.6</v>
      </c>
      <c r="Q809" s="582">
        <v>1</v>
      </c>
      <c r="R809" s="566">
        <v>2</v>
      </c>
      <c r="S809" s="582">
        <v>1</v>
      </c>
      <c r="T809" s="630">
        <v>0.5</v>
      </c>
      <c r="U809" s="612">
        <v>1</v>
      </c>
    </row>
    <row r="810" spans="1:21" ht="14.4" customHeight="1" x14ac:dyDescent="0.3">
      <c r="A810" s="565">
        <v>30</v>
      </c>
      <c r="B810" s="566" t="s">
        <v>438</v>
      </c>
      <c r="C810" s="566">
        <v>89301303</v>
      </c>
      <c r="D810" s="628" t="s">
        <v>3534</v>
      </c>
      <c r="E810" s="629" t="s">
        <v>2271</v>
      </c>
      <c r="F810" s="566" t="s">
        <v>2263</v>
      </c>
      <c r="G810" s="566" t="s">
        <v>2529</v>
      </c>
      <c r="H810" s="566" t="s">
        <v>437</v>
      </c>
      <c r="I810" s="566" t="s">
        <v>2695</v>
      </c>
      <c r="J810" s="566" t="s">
        <v>764</v>
      </c>
      <c r="K810" s="566" t="s">
        <v>2696</v>
      </c>
      <c r="L810" s="567">
        <v>57.65</v>
      </c>
      <c r="M810" s="567">
        <v>115.3</v>
      </c>
      <c r="N810" s="566">
        <v>2</v>
      </c>
      <c r="O810" s="630">
        <v>1</v>
      </c>
      <c r="P810" s="567"/>
      <c r="Q810" s="582">
        <v>0</v>
      </c>
      <c r="R810" s="566"/>
      <c r="S810" s="582">
        <v>0</v>
      </c>
      <c r="T810" s="630"/>
      <c r="U810" s="612">
        <v>0</v>
      </c>
    </row>
    <row r="811" spans="1:21" ht="14.4" customHeight="1" x14ac:dyDescent="0.3">
      <c r="A811" s="565">
        <v>30</v>
      </c>
      <c r="B811" s="566" t="s">
        <v>438</v>
      </c>
      <c r="C811" s="566">
        <v>89301303</v>
      </c>
      <c r="D811" s="628" t="s">
        <v>3534</v>
      </c>
      <c r="E811" s="629" t="s">
        <v>2271</v>
      </c>
      <c r="F811" s="566" t="s">
        <v>2263</v>
      </c>
      <c r="G811" s="566" t="s">
        <v>3088</v>
      </c>
      <c r="H811" s="566" t="s">
        <v>1360</v>
      </c>
      <c r="I811" s="566" t="s">
        <v>3089</v>
      </c>
      <c r="J811" s="566" t="s">
        <v>3090</v>
      </c>
      <c r="K811" s="566" t="s">
        <v>3091</v>
      </c>
      <c r="L811" s="567">
        <v>41.55</v>
      </c>
      <c r="M811" s="567">
        <v>373.95</v>
      </c>
      <c r="N811" s="566">
        <v>9</v>
      </c>
      <c r="O811" s="630">
        <v>2.5</v>
      </c>
      <c r="P811" s="567">
        <v>249.29999999999998</v>
      </c>
      <c r="Q811" s="582">
        <v>0.66666666666666663</v>
      </c>
      <c r="R811" s="566">
        <v>6</v>
      </c>
      <c r="S811" s="582">
        <v>0.66666666666666663</v>
      </c>
      <c r="T811" s="630">
        <v>1.5</v>
      </c>
      <c r="U811" s="612">
        <v>0.6</v>
      </c>
    </row>
    <row r="812" spans="1:21" ht="14.4" customHeight="1" x14ac:dyDescent="0.3">
      <c r="A812" s="565">
        <v>30</v>
      </c>
      <c r="B812" s="566" t="s">
        <v>438</v>
      </c>
      <c r="C812" s="566">
        <v>89301303</v>
      </c>
      <c r="D812" s="628" t="s">
        <v>3534</v>
      </c>
      <c r="E812" s="629" t="s">
        <v>2271</v>
      </c>
      <c r="F812" s="566" t="s">
        <v>2263</v>
      </c>
      <c r="G812" s="566" t="s">
        <v>3088</v>
      </c>
      <c r="H812" s="566" t="s">
        <v>437</v>
      </c>
      <c r="I812" s="566" t="s">
        <v>3092</v>
      </c>
      <c r="J812" s="566" t="s">
        <v>3093</v>
      </c>
      <c r="K812" s="566" t="s">
        <v>3094</v>
      </c>
      <c r="L812" s="567">
        <v>37.21</v>
      </c>
      <c r="M812" s="567">
        <v>74.42</v>
      </c>
      <c r="N812" s="566">
        <v>2</v>
      </c>
      <c r="O812" s="630">
        <v>1</v>
      </c>
      <c r="P812" s="567">
        <v>74.42</v>
      </c>
      <c r="Q812" s="582">
        <v>1</v>
      </c>
      <c r="R812" s="566">
        <v>2</v>
      </c>
      <c r="S812" s="582">
        <v>1</v>
      </c>
      <c r="T812" s="630">
        <v>1</v>
      </c>
      <c r="U812" s="612">
        <v>1</v>
      </c>
    </row>
    <row r="813" spans="1:21" ht="14.4" customHeight="1" x14ac:dyDescent="0.3">
      <c r="A813" s="565">
        <v>30</v>
      </c>
      <c r="B813" s="566" t="s">
        <v>438</v>
      </c>
      <c r="C813" s="566">
        <v>89301303</v>
      </c>
      <c r="D813" s="628" t="s">
        <v>3534</v>
      </c>
      <c r="E813" s="629" t="s">
        <v>2271</v>
      </c>
      <c r="F813" s="566" t="s">
        <v>2263</v>
      </c>
      <c r="G813" s="566" t="s">
        <v>2966</v>
      </c>
      <c r="H813" s="566" t="s">
        <v>437</v>
      </c>
      <c r="I813" s="566" t="s">
        <v>3095</v>
      </c>
      <c r="J813" s="566" t="s">
        <v>3096</v>
      </c>
      <c r="K813" s="566" t="s">
        <v>1371</v>
      </c>
      <c r="L813" s="567">
        <v>32.200000000000003</v>
      </c>
      <c r="M813" s="567">
        <v>96.600000000000009</v>
      </c>
      <c r="N813" s="566">
        <v>3</v>
      </c>
      <c r="O813" s="630">
        <v>0.5</v>
      </c>
      <c r="P813" s="567"/>
      <c r="Q813" s="582">
        <v>0</v>
      </c>
      <c r="R813" s="566"/>
      <c r="S813" s="582">
        <v>0</v>
      </c>
      <c r="T813" s="630"/>
      <c r="U813" s="612">
        <v>0</v>
      </c>
    </row>
    <row r="814" spans="1:21" ht="14.4" customHeight="1" x14ac:dyDescent="0.3">
      <c r="A814" s="565">
        <v>30</v>
      </c>
      <c r="B814" s="566" t="s">
        <v>438</v>
      </c>
      <c r="C814" s="566">
        <v>89301303</v>
      </c>
      <c r="D814" s="628" t="s">
        <v>3534</v>
      </c>
      <c r="E814" s="629" t="s">
        <v>2271</v>
      </c>
      <c r="F814" s="566" t="s">
        <v>2263</v>
      </c>
      <c r="G814" s="566" t="s">
        <v>3097</v>
      </c>
      <c r="H814" s="566" t="s">
        <v>437</v>
      </c>
      <c r="I814" s="566" t="s">
        <v>3098</v>
      </c>
      <c r="J814" s="566" t="s">
        <v>3099</v>
      </c>
      <c r="K814" s="566" t="s">
        <v>3100</v>
      </c>
      <c r="L814" s="567">
        <v>0</v>
      </c>
      <c r="M814" s="567">
        <v>0</v>
      </c>
      <c r="N814" s="566">
        <v>1</v>
      </c>
      <c r="O814" s="630">
        <v>0.5</v>
      </c>
      <c r="P814" s="567"/>
      <c r="Q814" s="582"/>
      <c r="R814" s="566"/>
      <c r="S814" s="582">
        <v>0</v>
      </c>
      <c r="T814" s="630"/>
      <c r="U814" s="612">
        <v>0</v>
      </c>
    </row>
    <row r="815" spans="1:21" ht="14.4" customHeight="1" x14ac:dyDescent="0.3">
      <c r="A815" s="565">
        <v>30</v>
      </c>
      <c r="B815" s="566" t="s">
        <v>438</v>
      </c>
      <c r="C815" s="566">
        <v>89301303</v>
      </c>
      <c r="D815" s="628" t="s">
        <v>3534</v>
      </c>
      <c r="E815" s="629" t="s">
        <v>2271</v>
      </c>
      <c r="F815" s="566" t="s">
        <v>2263</v>
      </c>
      <c r="G815" s="566" t="s">
        <v>2316</v>
      </c>
      <c r="H815" s="566" t="s">
        <v>437</v>
      </c>
      <c r="I815" s="566" t="s">
        <v>3101</v>
      </c>
      <c r="J815" s="566" t="s">
        <v>923</v>
      </c>
      <c r="K815" s="566" t="s">
        <v>3102</v>
      </c>
      <c r="L815" s="567">
        <v>114.39</v>
      </c>
      <c r="M815" s="567">
        <v>114.39</v>
      </c>
      <c r="N815" s="566">
        <v>1</v>
      </c>
      <c r="O815" s="630">
        <v>0.5</v>
      </c>
      <c r="P815" s="567"/>
      <c r="Q815" s="582">
        <v>0</v>
      </c>
      <c r="R815" s="566"/>
      <c r="S815" s="582">
        <v>0</v>
      </c>
      <c r="T815" s="630"/>
      <c r="U815" s="612">
        <v>0</v>
      </c>
    </row>
    <row r="816" spans="1:21" ht="14.4" customHeight="1" x14ac:dyDescent="0.3">
      <c r="A816" s="565">
        <v>30</v>
      </c>
      <c r="B816" s="566" t="s">
        <v>438</v>
      </c>
      <c r="C816" s="566">
        <v>89301303</v>
      </c>
      <c r="D816" s="628" t="s">
        <v>3534</v>
      </c>
      <c r="E816" s="629" t="s">
        <v>2271</v>
      </c>
      <c r="F816" s="566" t="s">
        <v>2263</v>
      </c>
      <c r="G816" s="566" t="s">
        <v>3103</v>
      </c>
      <c r="H816" s="566" t="s">
        <v>437</v>
      </c>
      <c r="I816" s="566" t="s">
        <v>3104</v>
      </c>
      <c r="J816" s="566" t="s">
        <v>798</v>
      </c>
      <c r="K816" s="566" t="s">
        <v>574</v>
      </c>
      <c r="L816" s="567">
        <v>0</v>
      </c>
      <c r="M816" s="567">
        <v>0</v>
      </c>
      <c r="N816" s="566">
        <v>1</v>
      </c>
      <c r="O816" s="630">
        <v>1</v>
      </c>
      <c r="P816" s="567">
        <v>0</v>
      </c>
      <c r="Q816" s="582"/>
      <c r="R816" s="566">
        <v>1</v>
      </c>
      <c r="S816" s="582">
        <v>1</v>
      </c>
      <c r="T816" s="630">
        <v>1</v>
      </c>
      <c r="U816" s="612">
        <v>1</v>
      </c>
    </row>
    <row r="817" spans="1:21" ht="14.4" customHeight="1" x14ac:dyDescent="0.3">
      <c r="A817" s="565">
        <v>30</v>
      </c>
      <c r="B817" s="566" t="s">
        <v>438</v>
      </c>
      <c r="C817" s="566">
        <v>89301303</v>
      </c>
      <c r="D817" s="628" t="s">
        <v>3534</v>
      </c>
      <c r="E817" s="629" t="s">
        <v>2271</v>
      </c>
      <c r="F817" s="566" t="s">
        <v>2263</v>
      </c>
      <c r="G817" s="566" t="s">
        <v>3105</v>
      </c>
      <c r="H817" s="566" t="s">
        <v>437</v>
      </c>
      <c r="I817" s="566" t="s">
        <v>3106</v>
      </c>
      <c r="J817" s="566" t="s">
        <v>781</v>
      </c>
      <c r="K817" s="566" t="s">
        <v>782</v>
      </c>
      <c r="L817" s="567">
        <v>183.64</v>
      </c>
      <c r="M817" s="567">
        <v>550.91999999999996</v>
      </c>
      <c r="N817" s="566">
        <v>3</v>
      </c>
      <c r="O817" s="630">
        <v>1</v>
      </c>
      <c r="P817" s="567"/>
      <c r="Q817" s="582">
        <v>0</v>
      </c>
      <c r="R817" s="566"/>
      <c r="S817" s="582">
        <v>0</v>
      </c>
      <c r="T817" s="630"/>
      <c r="U817" s="612">
        <v>0</v>
      </c>
    </row>
    <row r="818" spans="1:21" ht="14.4" customHeight="1" x14ac:dyDescent="0.3">
      <c r="A818" s="565">
        <v>30</v>
      </c>
      <c r="B818" s="566" t="s">
        <v>438</v>
      </c>
      <c r="C818" s="566">
        <v>89301303</v>
      </c>
      <c r="D818" s="628" t="s">
        <v>3534</v>
      </c>
      <c r="E818" s="629" t="s">
        <v>2271</v>
      </c>
      <c r="F818" s="566" t="s">
        <v>2263</v>
      </c>
      <c r="G818" s="566" t="s">
        <v>3105</v>
      </c>
      <c r="H818" s="566" t="s">
        <v>437</v>
      </c>
      <c r="I818" s="566" t="s">
        <v>3106</v>
      </c>
      <c r="J818" s="566" t="s">
        <v>781</v>
      </c>
      <c r="K818" s="566" t="s">
        <v>3107</v>
      </c>
      <c r="L818" s="567">
        <v>122.59</v>
      </c>
      <c r="M818" s="567">
        <v>122.59</v>
      </c>
      <c r="N818" s="566">
        <v>1</v>
      </c>
      <c r="O818" s="630">
        <v>1</v>
      </c>
      <c r="P818" s="567"/>
      <c r="Q818" s="582">
        <v>0</v>
      </c>
      <c r="R818" s="566"/>
      <c r="S818" s="582">
        <v>0</v>
      </c>
      <c r="T818" s="630"/>
      <c r="U818" s="612">
        <v>0</v>
      </c>
    </row>
    <row r="819" spans="1:21" ht="14.4" customHeight="1" x14ac:dyDescent="0.3">
      <c r="A819" s="565">
        <v>30</v>
      </c>
      <c r="B819" s="566" t="s">
        <v>438</v>
      </c>
      <c r="C819" s="566">
        <v>89301303</v>
      </c>
      <c r="D819" s="628" t="s">
        <v>3534</v>
      </c>
      <c r="E819" s="629" t="s">
        <v>2271</v>
      </c>
      <c r="F819" s="566" t="s">
        <v>2263</v>
      </c>
      <c r="G819" s="566" t="s">
        <v>2322</v>
      </c>
      <c r="H819" s="566" t="s">
        <v>437</v>
      </c>
      <c r="I819" s="566" t="s">
        <v>2328</v>
      </c>
      <c r="J819" s="566" t="s">
        <v>987</v>
      </c>
      <c r="K819" s="566" t="s">
        <v>2329</v>
      </c>
      <c r="L819" s="567">
        <v>58.23</v>
      </c>
      <c r="M819" s="567">
        <v>174.69</v>
      </c>
      <c r="N819" s="566">
        <v>3</v>
      </c>
      <c r="O819" s="630">
        <v>1.5</v>
      </c>
      <c r="P819" s="567"/>
      <c r="Q819" s="582">
        <v>0</v>
      </c>
      <c r="R819" s="566"/>
      <c r="S819" s="582">
        <v>0</v>
      </c>
      <c r="T819" s="630"/>
      <c r="U819" s="612">
        <v>0</v>
      </c>
    </row>
    <row r="820" spans="1:21" ht="14.4" customHeight="1" x14ac:dyDescent="0.3">
      <c r="A820" s="565">
        <v>30</v>
      </c>
      <c r="B820" s="566" t="s">
        <v>438</v>
      </c>
      <c r="C820" s="566">
        <v>89301303</v>
      </c>
      <c r="D820" s="628" t="s">
        <v>3534</v>
      </c>
      <c r="E820" s="629" t="s">
        <v>2271</v>
      </c>
      <c r="F820" s="566" t="s">
        <v>2263</v>
      </c>
      <c r="G820" s="566" t="s">
        <v>2322</v>
      </c>
      <c r="H820" s="566" t="s">
        <v>437</v>
      </c>
      <c r="I820" s="566" t="s">
        <v>2547</v>
      </c>
      <c r="J820" s="566" t="s">
        <v>2333</v>
      </c>
      <c r="K820" s="566" t="s">
        <v>2327</v>
      </c>
      <c r="L820" s="567">
        <v>0</v>
      </c>
      <c r="M820" s="567">
        <v>0</v>
      </c>
      <c r="N820" s="566">
        <v>3</v>
      </c>
      <c r="O820" s="630">
        <v>0.5</v>
      </c>
      <c r="P820" s="567"/>
      <c r="Q820" s="582"/>
      <c r="R820" s="566"/>
      <c r="S820" s="582">
        <v>0</v>
      </c>
      <c r="T820" s="630"/>
      <c r="U820" s="612">
        <v>0</v>
      </c>
    </row>
    <row r="821" spans="1:21" ht="14.4" customHeight="1" x14ac:dyDescent="0.3">
      <c r="A821" s="565">
        <v>30</v>
      </c>
      <c r="B821" s="566" t="s">
        <v>438</v>
      </c>
      <c r="C821" s="566">
        <v>89301303</v>
      </c>
      <c r="D821" s="628" t="s">
        <v>3534</v>
      </c>
      <c r="E821" s="629" t="s">
        <v>2271</v>
      </c>
      <c r="F821" s="566" t="s">
        <v>2263</v>
      </c>
      <c r="G821" s="566" t="s">
        <v>2322</v>
      </c>
      <c r="H821" s="566" t="s">
        <v>437</v>
      </c>
      <c r="I821" s="566" t="s">
        <v>2332</v>
      </c>
      <c r="J821" s="566" t="s">
        <v>2333</v>
      </c>
      <c r="K821" s="566" t="s">
        <v>2329</v>
      </c>
      <c r="L821" s="567">
        <v>58.23</v>
      </c>
      <c r="M821" s="567">
        <v>116.46</v>
      </c>
      <c r="N821" s="566">
        <v>2</v>
      </c>
      <c r="O821" s="630">
        <v>1</v>
      </c>
      <c r="P821" s="567">
        <v>116.46</v>
      </c>
      <c r="Q821" s="582">
        <v>1</v>
      </c>
      <c r="R821" s="566">
        <v>2</v>
      </c>
      <c r="S821" s="582">
        <v>1</v>
      </c>
      <c r="T821" s="630">
        <v>1</v>
      </c>
      <c r="U821" s="612">
        <v>1</v>
      </c>
    </row>
    <row r="822" spans="1:21" ht="14.4" customHeight="1" x14ac:dyDescent="0.3">
      <c r="A822" s="565">
        <v>30</v>
      </c>
      <c r="B822" s="566" t="s">
        <v>438</v>
      </c>
      <c r="C822" s="566">
        <v>89301303</v>
      </c>
      <c r="D822" s="628" t="s">
        <v>3534</v>
      </c>
      <c r="E822" s="629" t="s">
        <v>2271</v>
      </c>
      <c r="F822" s="566" t="s">
        <v>2263</v>
      </c>
      <c r="G822" s="566" t="s">
        <v>2973</v>
      </c>
      <c r="H822" s="566" t="s">
        <v>1360</v>
      </c>
      <c r="I822" s="566" t="s">
        <v>1833</v>
      </c>
      <c r="J822" s="566" t="s">
        <v>1527</v>
      </c>
      <c r="K822" s="566" t="s">
        <v>1528</v>
      </c>
      <c r="L822" s="567">
        <v>58.29</v>
      </c>
      <c r="M822" s="567">
        <v>524.61</v>
      </c>
      <c r="N822" s="566">
        <v>9</v>
      </c>
      <c r="O822" s="630">
        <v>2</v>
      </c>
      <c r="P822" s="567"/>
      <c r="Q822" s="582">
        <v>0</v>
      </c>
      <c r="R822" s="566"/>
      <c r="S822" s="582">
        <v>0</v>
      </c>
      <c r="T822" s="630"/>
      <c r="U822" s="612">
        <v>0</v>
      </c>
    </row>
    <row r="823" spans="1:21" ht="14.4" customHeight="1" x14ac:dyDescent="0.3">
      <c r="A823" s="565">
        <v>30</v>
      </c>
      <c r="B823" s="566" t="s">
        <v>438</v>
      </c>
      <c r="C823" s="566">
        <v>89301303</v>
      </c>
      <c r="D823" s="628" t="s">
        <v>3534</v>
      </c>
      <c r="E823" s="629" t="s">
        <v>2271</v>
      </c>
      <c r="F823" s="566" t="s">
        <v>2263</v>
      </c>
      <c r="G823" s="566" t="s">
        <v>2335</v>
      </c>
      <c r="H823" s="566" t="s">
        <v>437</v>
      </c>
      <c r="I823" s="566" t="s">
        <v>3108</v>
      </c>
      <c r="J823" s="566" t="s">
        <v>3109</v>
      </c>
      <c r="K823" s="566" t="s">
        <v>3110</v>
      </c>
      <c r="L823" s="567">
        <v>13.06</v>
      </c>
      <c r="M823" s="567">
        <v>13.06</v>
      </c>
      <c r="N823" s="566">
        <v>1</v>
      </c>
      <c r="O823" s="630">
        <v>0.5</v>
      </c>
      <c r="P823" s="567"/>
      <c r="Q823" s="582">
        <v>0</v>
      </c>
      <c r="R823" s="566"/>
      <c r="S823" s="582">
        <v>0</v>
      </c>
      <c r="T823" s="630"/>
      <c r="U823" s="612">
        <v>0</v>
      </c>
    </row>
    <row r="824" spans="1:21" ht="14.4" customHeight="1" x14ac:dyDescent="0.3">
      <c r="A824" s="565">
        <v>30</v>
      </c>
      <c r="B824" s="566" t="s">
        <v>438</v>
      </c>
      <c r="C824" s="566">
        <v>89301303</v>
      </c>
      <c r="D824" s="628" t="s">
        <v>3534</v>
      </c>
      <c r="E824" s="629" t="s">
        <v>2271</v>
      </c>
      <c r="F824" s="566" t="s">
        <v>2263</v>
      </c>
      <c r="G824" s="566" t="s">
        <v>2335</v>
      </c>
      <c r="H824" s="566" t="s">
        <v>437</v>
      </c>
      <c r="I824" s="566" t="s">
        <v>3111</v>
      </c>
      <c r="J824" s="566" t="s">
        <v>3112</v>
      </c>
      <c r="K824" s="566" t="s">
        <v>3113</v>
      </c>
      <c r="L824" s="567">
        <v>94.09</v>
      </c>
      <c r="M824" s="567">
        <v>94.09</v>
      </c>
      <c r="N824" s="566">
        <v>1</v>
      </c>
      <c r="O824" s="630">
        <v>1</v>
      </c>
      <c r="P824" s="567"/>
      <c r="Q824" s="582">
        <v>0</v>
      </c>
      <c r="R824" s="566"/>
      <c r="S824" s="582">
        <v>0</v>
      </c>
      <c r="T824" s="630"/>
      <c r="U824" s="612">
        <v>0</v>
      </c>
    </row>
    <row r="825" spans="1:21" ht="14.4" customHeight="1" x14ac:dyDescent="0.3">
      <c r="A825" s="565">
        <v>30</v>
      </c>
      <c r="B825" s="566" t="s">
        <v>438</v>
      </c>
      <c r="C825" s="566">
        <v>89301303</v>
      </c>
      <c r="D825" s="628" t="s">
        <v>3534</v>
      </c>
      <c r="E825" s="629" t="s">
        <v>2271</v>
      </c>
      <c r="F825" s="566" t="s">
        <v>2263</v>
      </c>
      <c r="G825" s="566" t="s">
        <v>3114</v>
      </c>
      <c r="H825" s="566" t="s">
        <v>437</v>
      </c>
      <c r="I825" s="566" t="s">
        <v>3115</v>
      </c>
      <c r="J825" s="566" t="s">
        <v>3116</v>
      </c>
      <c r="K825" s="566" t="s">
        <v>3117</v>
      </c>
      <c r="L825" s="567">
        <v>110.63</v>
      </c>
      <c r="M825" s="567">
        <v>221.26</v>
      </c>
      <c r="N825" s="566">
        <v>2</v>
      </c>
      <c r="O825" s="630">
        <v>1.5</v>
      </c>
      <c r="P825" s="567">
        <v>221.26</v>
      </c>
      <c r="Q825" s="582">
        <v>1</v>
      </c>
      <c r="R825" s="566">
        <v>2</v>
      </c>
      <c r="S825" s="582">
        <v>1</v>
      </c>
      <c r="T825" s="630">
        <v>1.5</v>
      </c>
      <c r="U825" s="612">
        <v>1</v>
      </c>
    </row>
    <row r="826" spans="1:21" ht="14.4" customHeight="1" x14ac:dyDescent="0.3">
      <c r="A826" s="565">
        <v>30</v>
      </c>
      <c r="B826" s="566" t="s">
        <v>438</v>
      </c>
      <c r="C826" s="566">
        <v>89301303</v>
      </c>
      <c r="D826" s="628" t="s">
        <v>3534</v>
      </c>
      <c r="E826" s="629" t="s">
        <v>2271</v>
      </c>
      <c r="F826" s="566" t="s">
        <v>2263</v>
      </c>
      <c r="G826" s="566" t="s">
        <v>2702</v>
      </c>
      <c r="H826" s="566" t="s">
        <v>437</v>
      </c>
      <c r="I826" s="566" t="s">
        <v>2974</v>
      </c>
      <c r="J826" s="566" t="s">
        <v>2975</v>
      </c>
      <c r="K826" s="566" t="s">
        <v>2976</v>
      </c>
      <c r="L826" s="567">
        <v>29.13</v>
      </c>
      <c r="M826" s="567">
        <v>29.13</v>
      </c>
      <c r="N826" s="566">
        <v>1</v>
      </c>
      <c r="O826" s="630">
        <v>1</v>
      </c>
      <c r="P826" s="567">
        <v>29.13</v>
      </c>
      <c r="Q826" s="582">
        <v>1</v>
      </c>
      <c r="R826" s="566">
        <v>1</v>
      </c>
      <c r="S826" s="582">
        <v>1</v>
      </c>
      <c r="T826" s="630">
        <v>1</v>
      </c>
      <c r="U826" s="612">
        <v>1</v>
      </c>
    </row>
    <row r="827" spans="1:21" ht="14.4" customHeight="1" x14ac:dyDescent="0.3">
      <c r="A827" s="565">
        <v>30</v>
      </c>
      <c r="B827" s="566" t="s">
        <v>438</v>
      </c>
      <c r="C827" s="566">
        <v>89301303</v>
      </c>
      <c r="D827" s="628" t="s">
        <v>3534</v>
      </c>
      <c r="E827" s="629" t="s">
        <v>2271</v>
      </c>
      <c r="F827" s="566" t="s">
        <v>2263</v>
      </c>
      <c r="G827" s="566" t="s">
        <v>2857</v>
      </c>
      <c r="H827" s="566" t="s">
        <v>437</v>
      </c>
      <c r="I827" s="566" t="s">
        <v>2858</v>
      </c>
      <c r="J827" s="566" t="s">
        <v>1046</v>
      </c>
      <c r="K827" s="566" t="s">
        <v>2859</v>
      </c>
      <c r="L827" s="567">
        <v>153.37</v>
      </c>
      <c r="M827" s="567">
        <v>11962.86</v>
      </c>
      <c r="N827" s="566">
        <v>78</v>
      </c>
      <c r="O827" s="630">
        <v>23.5</v>
      </c>
      <c r="P827" s="567">
        <v>1533.7000000000003</v>
      </c>
      <c r="Q827" s="582">
        <v>0.12820512820512822</v>
      </c>
      <c r="R827" s="566">
        <v>10</v>
      </c>
      <c r="S827" s="582">
        <v>0.12820512820512819</v>
      </c>
      <c r="T827" s="630">
        <v>3</v>
      </c>
      <c r="U827" s="612">
        <v>0.1276595744680851</v>
      </c>
    </row>
    <row r="828" spans="1:21" ht="14.4" customHeight="1" x14ac:dyDescent="0.3">
      <c r="A828" s="565">
        <v>30</v>
      </c>
      <c r="B828" s="566" t="s">
        <v>438</v>
      </c>
      <c r="C828" s="566">
        <v>89301303</v>
      </c>
      <c r="D828" s="628" t="s">
        <v>3534</v>
      </c>
      <c r="E828" s="629" t="s">
        <v>2271</v>
      </c>
      <c r="F828" s="566" t="s">
        <v>2263</v>
      </c>
      <c r="G828" s="566" t="s">
        <v>2339</v>
      </c>
      <c r="H828" s="566" t="s">
        <v>437</v>
      </c>
      <c r="I828" s="566" t="s">
        <v>3118</v>
      </c>
      <c r="J828" s="566" t="s">
        <v>3119</v>
      </c>
      <c r="K828" s="566" t="s">
        <v>510</v>
      </c>
      <c r="L828" s="567">
        <v>56.23</v>
      </c>
      <c r="M828" s="567">
        <v>224.92</v>
      </c>
      <c r="N828" s="566">
        <v>4</v>
      </c>
      <c r="O828" s="630">
        <v>2</v>
      </c>
      <c r="P828" s="567">
        <v>112.46</v>
      </c>
      <c r="Q828" s="582">
        <v>0.5</v>
      </c>
      <c r="R828" s="566">
        <v>2</v>
      </c>
      <c r="S828" s="582">
        <v>0.5</v>
      </c>
      <c r="T828" s="630">
        <v>0.5</v>
      </c>
      <c r="U828" s="612">
        <v>0.25</v>
      </c>
    </row>
    <row r="829" spans="1:21" ht="14.4" customHeight="1" x14ac:dyDescent="0.3">
      <c r="A829" s="565">
        <v>30</v>
      </c>
      <c r="B829" s="566" t="s">
        <v>438</v>
      </c>
      <c r="C829" s="566">
        <v>89301303</v>
      </c>
      <c r="D829" s="628" t="s">
        <v>3534</v>
      </c>
      <c r="E829" s="629" t="s">
        <v>2271</v>
      </c>
      <c r="F829" s="566" t="s">
        <v>2263</v>
      </c>
      <c r="G829" s="566" t="s">
        <v>2339</v>
      </c>
      <c r="H829" s="566" t="s">
        <v>437</v>
      </c>
      <c r="I829" s="566" t="s">
        <v>2340</v>
      </c>
      <c r="J829" s="566" t="s">
        <v>540</v>
      </c>
      <c r="K829" s="566" t="s">
        <v>941</v>
      </c>
      <c r="L829" s="567">
        <v>0</v>
      </c>
      <c r="M829" s="567">
        <v>0</v>
      </c>
      <c r="N829" s="566">
        <v>4</v>
      </c>
      <c r="O829" s="630">
        <v>1</v>
      </c>
      <c r="P829" s="567"/>
      <c r="Q829" s="582"/>
      <c r="R829" s="566"/>
      <c r="S829" s="582">
        <v>0</v>
      </c>
      <c r="T829" s="630"/>
      <c r="U829" s="612">
        <v>0</v>
      </c>
    </row>
    <row r="830" spans="1:21" ht="14.4" customHeight="1" x14ac:dyDescent="0.3">
      <c r="A830" s="565">
        <v>30</v>
      </c>
      <c r="B830" s="566" t="s">
        <v>438</v>
      </c>
      <c r="C830" s="566">
        <v>89301303</v>
      </c>
      <c r="D830" s="628" t="s">
        <v>3534</v>
      </c>
      <c r="E830" s="629" t="s">
        <v>2271</v>
      </c>
      <c r="F830" s="566" t="s">
        <v>2263</v>
      </c>
      <c r="G830" s="566" t="s">
        <v>3120</v>
      </c>
      <c r="H830" s="566" t="s">
        <v>437</v>
      </c>
      <c r="I830" s="566" t="s">
        <v>3121</v>
      </c>
      <c r="J830" s="566" t="s">
        <v>3122</v>
      </c>
      <c r="K830" s="566" t="s">
        <v>3123</v>
      </c>
      <c r="L830" s="567">
        <v>0</v>
      </c>
      <c r="M830" s="567">
        <v>0</v>
      </c>
      <c r="N830" s="566">
        <v>1</v>
      </c>
      <c r="O830" s="630">
        <v>0.5</v>
      </c>
      <c r="P830" s="567"/>
      <c r="Q830" s="582"/>
      <c r="R830" s="566"/>
      <c r="S830" s="582">
        <v>0</v>
      </c>
      <c r="T830" s="630"/>
      <c r="U830" s="612">
        <v>0</v>
      </c>
    </row>
    <row r="831" spans="1:21" ht="14.4" customHeight="1" x14ac:dyDescent="0.3">
      <c r="A831" s="565">
        <v>30</v>
      </c>
      <c r="B831" s="566" t="s">
        <v>438</v>
      </c>
      <c r="C831" s="566">
        <v>89301303</v>
      </c>
      <c r="D831" s="628" t="s">
        <v>3534</v>
      </c>
      <c r="E831" s="629" t="s">
        <v>2271</v>
      </c>
      <c r="F831" s="566" t="s">
        <v>2263</v>
      </c>
      <c r="G831" s="566" t="s">
        <v>3124</v>
      </c>
      <c r="H831" s="566" t="s">
        <v>437</v>
      </c>
      <c r="I831" s="566" t="s">
        <v>3125</v>
      </c>
      <c r="J831" s="566" t="s">
        <v>3126</v>
      </c>
      <c r="K831" s="566" t="s">
        <v>3127</v>
      </c>
      <c r="L831" s="567">
        <v>0</v>
      </c>
      <c r="M831" s="567">
        <v>0</v>
      </c>
      <c r="N831" s="566">
        <v>1</v>
      </c>
      <c r="O831" s="630">
        <v>1</v>
      </c>
      <c r="P831" s="567">
        <v>0</v>
      </c>
      <c r="Q831" s="582"/>
      <c r="R831" s="566">
        <v>1</v>
      </c>
      <c r="S831" s="582">
        <v>1</v>
      </c>
      <c r="T831" s="630">
        <v>1</v>
      </c>
      <c r="U831" s="612">
        <v>1</v>
      </c>
    </row>
    <row r="832" spans="1:21" ht="14.4" customHeight="1" x14ac:dyDescent="0.3">
      <c r="A832" s="565">
        <v>30</v>
      </c>
      <c r="B832" s="566" t="s">
        <v>438</v>
      </c>
      <c r="C832" s="566">
        <v>89301303</v>
      </c>
      <c r="D832" s="628" t="s">
        <v>3534</v>
      </c>
      <c r="E832" s="629" t="s">
        <v>2271</v>
      </c>
      <c r="F832" s="566" t="s">
        <v>2263</v>
      </c>
      <c r="G832" s="566" t="s">
        <v>2350</v>
      </c>
      <c r="H832" s="566" t="s">
        <v>437</v>
      </c>
      <c r="I832" s="566" t="s">
        <v>2351</v>
      </c>
      <c r="J832" s="566" t="s">
        <v>752</v>
      </c>
      <c r="K832" s="566" t="s">
        <v>2352</v>
      </c>
      <c r="L832" s="567">
        <v>23.72</v>
      </c>
      <c r="M832" s="567">
        <v>118.6</v>
      </c>
      <c r="N832" s="566">
        <v>5</v>
      </c>
      <c r="O832" s="630">
        <v>3.5</v>
      </c>
      <c r="P832" s="567">
        <v>94.88</v>
      </c>
      <c r="Q832" s="582">
        <v>0.8</v>
      </c>
      <c r="R832" s="566">
        <v>4</v>
      </c>
      <c r="S832" s="582">
        <v>0.8</v>
      </c>
      <c r="T832" s="630">
        <v>2.5</v>
      </c>
      <c r="U832" s="612">
        <v>0.7142857142857143</v>
      </c>
    </row>
    <row r="833" spans="1:21" ht="14.4" customHeight="1" x14ac:dyDescent="0.3">
      <c r="A833" s="565">
        <v>30</v>
      </c>
      <c r="B833" s="566" t="s">
        <v>438</v>
      </c>
      <c r="C833" s="566">
        <v>89301303</v>
      </c>
      <c r="D833" s="628" t="s">
        <v>3534</v>
      </c>
      <c r="E833" s="629" t="s">
        <v>2271</v>
      </c>
      <c r="F833" s="566" t="s">
        <v>2263</v>
      </c>
      <c r="G833" s="566" t="s">
        <v>2706</v>
      </c>
      <c r="H833" s="566" t="s">
        <v>437</v>
      </c>
      <c r="I833" s="566" t="s">
        <v>2707</v>
      </c>
      <c r="J833" s="566" t="s">
        <v>1175</v>
      </c>
      <c r="K833" s="566" t="s">
        <v>2708</v>
      </c>
      <c r="L833" s="567">
        <v>34.43</v>
      </c>
      <c r="M833" s="567">
        <v>241.01</v>
      </c>
      <c r="N833" s="566">
        <v>7</v>
      </c>
      <c r="O833" s="630">
        <v>2</v>
      </c>
      <c r="P833" s="567"/>
      <c r="Q833" s="582">
        <v>0</v>
      </c>
      <c r="R833" s="566"/>
      <c r="S833" s="582">
        <v>0</v>
      </c>
      <c r="T833" s="630"/>
      <c r="U833" s="612">
        <v>0</v>
      </c>
    </row>
    <row r="834" spans="1:21" ht="14.4" customHeight="1" x14ac:dyDescent="0.3">
      <c r="A834" s="565">
        <v>30</v>
      </c>
      <c r="B834" s="566" t="s">
        <v>438</v>
      </c>
      <c r="C834" s="566">
        <v>89301303</v>
      </c>
      <c r="D834" s="628" t="s">
        <v>3534</v>
      </c>
      <c r="E834" s="629" t="s">
        <v>2271</v>
      </c>
      <c r="F834" s="566" t="s">
        <v>2263</v>
      </c>
      <c r="G834" s="566" t="s">
        <v>2353</v>
      </c>
      <c r="H834" s="566" t="s">
        <v>437</v>
      </c>
      <c r="I834" s="566" t="s">
        <v>3128</v>
      </c>
      <c r="J834" s="566" t="s">
        <v>2980</v>
      </c>
      <c r="K834" s="566" t="s">
        <v>2404</v>
      </c>
      <c r="L834" s="567">
        <v>80.959999999999994</v>
      </c>
      <c r="M834" s="567">
        <v>242.88</v>
      </c>
      <c r="N834" s="566">
        <v>3</v>
      </c>
      <c r="O834" s="630">
        <v>0.5</v>
      </c>
      <c r="P834" s="567">
        <v>242.88</v>
      </c>
      <c r="Q834" s="582">
        <v>1</v>
      </c>
      <c r="R834" s="566">
        <v>3</v>
      </c>
      <c r="S834" s="582">
        <v>1</v>
      </c>
      <c r="T834" s="630">
        <v>0.5</v>
      </c>
      <c r="U834" s="612">
        <v>1</v>
      </c>
    </row>
    <row r="835" spans="1:21" ht="14.4" customHeight="1" x14ac:dyDescent="0.3">
      <c r="A835" s="565">
        <v>30</v>
      </c>
      <c r="B835" s="566" t="s">
        <v>438</v>
      </c>
      <c r="C835" s="566">
        <v>89301303</v>
      </c>
      <c r="D835" s="628" t="s">
        <v>3534</v>
      </c>
      <c r="E835" s="629" t="s">
        <v>2271</v>
      </c>
      <c r="F835" s="566" t="s">
        <v>2263</v>
      </c>
      <c r="G835" s="566" t="s">
        <v>2353</v>
      </c>
      <c r="H835" s="566" t="s">
        <v>437</v>
      </c>
      <c r="I835" s="566" t="s">
        <v>3129</v>
      </c>
      <c r="J835" s="566" t="s">
        <v>2355</v>
      </c>
      <c r="K835" s="566" t="s">
        <v>1537</v>
      </c>
      <c r="L835" s="567">
        <v>134.97</v>
      </c>
      <c r="M835" s="567">
        <v>134.97</v>
      </c>
      <c r="N835" s="566">
        <v>1</v>
      </c>
      <c r="O835" s="630">
        <v>0.5</v>
      </c>
      <c r="P835" s="567"/>
      <c r="Q835" s="582">
        <v>0</v>
      </c>
      <c r="R835" s="566"/>
      <c r="S835" s="582">
        <v>0</v>
      </c>
      <c r="T835" s="630"/>
      <c r="U835" s="612">
        <v>0</v>
      </c>
    </row>
    <row r="836" spans="1:21" ht="14.4" customHeight="1" x14ac:dyDescent="0.3">
      <c r="A836" s="565">
        <v>30</v>
      </c>
      <c r="B836" s="566" t="s">
        <v>438</v>
      </c>
      <c r="C836" s="566">
        <v>89301303</v>
      </c>
      <c r="D836" s="628" t="s">
        <v>3534</v>
      </c>
      <c r="E836" s="629" t="s">
        <v>2271</v>
      </c>
      <c r="F836" s="566" t="s">
        <v>2263</v>
      </c>
      <c r="G836" s="566" t="s">
        <v>2353</v>
      </c>
      <c r="H836" s="566" t="s">
        <v>437</v>
      </c>
      <c r="I836" s="566" t="s">
        <v>2354</v>
      </c>
      <c r="J836" s="566" t="s">
        <v>2355</v>
      </c>
      <c r="K836" s="566" t="s">
        <v>1525</v>
      </c>
      <c r="L836" s="567">
        <v>29.65</v>
      </c>
      <c r="M836" s="567">
        <v>88.949999999999989</v>
      </c>
      <c r="N836" s="566">
        <v>3</v>
      </c>
      <c r="O836" s="630">
        <v>0.5</v>
      </c>
      <c r="P836" s="567">
        <v>88.949999999999989</v>
      </c>
      <c r="Q836" s="582">
        <v>1</v>
      </c>
      <c r="R836" s="566">
        <v>3</v>
      </c>
      <c r="S836" s="582">
        <v>1</v>
      </c>
      <c r="T836" s="630">
        <v>0.5</v>
      </c>
      <c r="U836" s="612">
        <v>1</v>
      </c>
    </row>
    <row r="837" spans="1:21" ht="14.4" customHeight="1" x14ac:dyDescent="0.3">
      <c r="A837" s="565">
        <v>30</v>
      </c>
      <c r="B837" s="566" t="s">
        <v>438</v>
      </c>
      <c r="C837" s="566">
        <v>89301303</v>
      </c>
      <c r="D837" s="628" t="s">
        <v>3534</v>
      </c>
      <c r="E837" s="629" t="s">
        <v>2271</v>
      </c>
      <c r="F837" s="566" t="s">
        <v>2263</v>
      </c>
      <c r="G837" s="566" t="s">
        <v>2356</v>
      </c>
      <c r="H837" s="566" t="s">
        <v>437</v>
      </c>
      <c r="I837" s="566" t="s">
        <v>2357</v>
      </c>
      <c r="J837" s="566" t="s">
        <v>2358</v>
      </c>
      <c r="K837" s="566" t="s">
        <v>2359</v>
      </c>
      <c r="L837" s="567">
        <v>55.38</v>
      </c>
      <c r="M837" s="567">
        <v>498.42000000000007</v>
      </c>
      <c r="N837" s="566">
        <v>9</v>
      </c>
      <c r="O837" s="630">
        <v>1.5</v>
      </c>
      <c r="P837" s="567">
        <v>166.14000000000001</v>
      </c>
      <c r="Q837" s="582">
        <v>0.33333333333333331</v>
      </c>
      <c r="R837" s="566">
        <v>3</v>
      </c>
      <c r="S837" s="582">
        <v>0.33333333333333331</v>
      </c>
      <c r="T837" s="630">
        <v>0.5</v>
      </c>
      <c r="U837" s="612">
        <v>0.33333333333333331</v>
      </c>
    </row>
    <row r="838" spans="1:21" ht="14.4" customHeight="1" x14ac:dyDescent="0.3">
      <c r="A838" s="565">
        <v>30</v>
      </c>
      <c r="B838" s="566" t="s">
        <v>438</v>
      </c>
      <c r="C838" s="566">
        <v>89301303</v>
      </c>
      <c r="D838" s="628" t="s">
        <v>3534</v>
      </c>
      <c r="E838" s="629" t="s">
        <v>2271</v>
      </c>
      <c r="F838" s="566" t="s">
        <v>2263</v>
      </c>
      <c r="G838" s="566" t="s">
        <v>2360</v>
      </c>
      <c r="H838" s="566" t="s">
        <v>437</v>
      </c>
      <c r="I838" s="566" t="s">
        <v>2361</v>
      </c>
      <c r="J838" s="566" t="s">
        <v>2362</v>
      </c>
      <c r="K838" s="566"/>
      <c r="L838" s="567">
        <v>0</v>
      </c>
      <c r="M838" s="567">
        <v>0</v>
      </c>
      <c r="N838" s="566">
        <v>3</v>
      </c>
      <c r="O838" s="630">
        <v>1.5</v>
      </c>
      <c r="P838" s="567"/>
      <c r="Q838" s="582"/>
      <c r="R838" s="566"/>
      <c r="S838" s="582">
        <v>0</v>
      </c>
      <c r="T838" s="630"/>
      <c r="U838" s="612">
        <v>0</v>
      </c>
    </row>
    <row r="839" spans="1:21" ht="14.4" customHeight="1" x14ac:dyDescent="0.3">
      <c r="A839" s="565">
        <v>30</v>
      </c>
      <c r="B839" s="566" t="s">
        <v>438</v>
      </c>
      <c r="C839" s="566">
        <v>89301303</v>
      </c>
      <c r="D839" s="628" t="s">
        <v>3534</v>
      </c>
      <c r="E839" s="629" t="s">
        <v>2271</v>
      </c>
      <c r="F839" s="566" t="s">
        <v>2263</v>
      </c>
      <c r="G839" s="566" t="s">
        <v>3130</v>
      </c>
      <c r="H839" s="566" t="s">
        <v>437</v>
      </c>
      <c r="I839" s="566" t="s">
        <v>3131</v>
      </c>
      <c r="J839" s="566" t="s">
        <v>1568</v>
      </c>
      <c r="K839" s="566" t="s">
        <v>3132</v>
      </c>
      <c r="L839" s="567">
        <v>31.64</v>
      </c>
      <c r="M839" s="567">
        <v>158.19999999999999</v>
      </c>
      <c r="N839" s="566">
        <v>5</v>
      </c>
      <c r="O839" s="630">
        <v>1.5</v>
      </c>
      <c r="P839" s="567">
        <v>31.64</v>
      </c>
      <c r="Q839" s="582">
        <v>0.2</v>
      </c>
      <c r="R839" s="566">
        <v>1</v>
      </c>
      <c r="S839" s="582">
        <v>0.2</v>
      </c>
      <c r="T839" s="630">
        <v>0.5</v>
      </c>
      <c r="U839" s="612">
        <v>0.33333333333333331</v>
      </c>
    </row>
    <row r="840" spans="1:21" ht="14.4" customHeight="1" x14ac:dyDescent="0.3">
      <c r="A840" s="565">
        <v>30</v>
      </c>
      <c r="B840" s="566" t="s">
        <v>438</v>
      </c>
      <c r="C840" s="566">
        <v>89301303</v>
      </c>
      <c r="D840" s="628" t="s">
        <v>3534</v>
      </c>
      <c r="E840" s="629" t="s">
        <v>2271</v>
      </c>
      <c r="F840" s="566" t="s">
        <v>2263</v>
      </c>
      <c r="G840" s="566" t="s">
        <v>3130</v>
      </c>
      <c r="H840" s="566" t="s">
        <v>437</v>
      </c>
      <c r="I840" s="566" t="s">
        <v>3133</v>
      </c>
      <c r="J840" s="566" t="s">
        <v>1568</v>
      </c>
      <c r="K840" s="566" t="s">
        <v>1587</v>
      </c>
      <c r="L840" s="567">
        <v>56.48</v>
      </c>
      <c r="M840" s="567">
        <v>169.44</v>
      </c>
      <c r="N840" s="566">
        <v>3</v>
      </c>
      <c r="O840" s="630">
        <v>1.5</v>
      </c>
      <c r="P840" s="567"/>
      <c r="Q840" s="582">
        <v>0</v>
      </c>
      <c r="R840" s="566"/>
      <c r="S840" s="582">
        <v>0</v>
      </c>
      <c r="T840" s="630"/>
      <c r="U840" s="612">
        <v>0</v>
      </c>
    </row>
    <row r="841" spans="1:21" ht="14.4" customHeight="1" x14ac:dyDescent="0.3">
      <c r="A841" s="565">
        <v>30</v>
      </c>
      <c r="B841" s="566" t="s">
        <v>438</v>
      </c>
      <c r="C841" s="566">
        <v>89301303</v>
      </c>
      <c r="D841" s="628" t="s">
        <v>3534</v>
      </c>
      <c r="E841" s="629" t="s">
        <v>2271</v>
      </c>
      <c r="F841" s="566" t="s">
        <v>2263</v>
      </c>
      <c r="G841" s="566" t="s">
        <v>3130</v>
      </c>
      <c r="H841" s="566" t="s">
        <v>437</v>
      </c>
      <c r="I841" s="566" t="s">
        <v>3134</v>
      </c>
      <c r="J841" s="566" t="s">
        <v>3135</v>
      </c>
      <c r="K841" s="566" t="s">
        <v>3136</v>
      </c>
      <c r="L841" s="567">
        <v>41.07</v>
      </c>
      <c r="M841" s="567">
        <v>41.07</v>
      </c>
      <c r="N841" s="566">
        <v>1</v>
      </c>
      <c r="O841" s="630">
        <v>1</v>
      </c>
      <c r="P841" s="567">
        <v>41.07</v>
      </c>
      <c r="Q841" s="582">
        <v>1</v>
      </c>
      <c r="R841" s="566">
        <v>1</v>
      </c>
      <c r="S841" s="582">
        <v>1</v>
      </c>
      <c r="T841" s="630">
        <v>1</v>
      </c>
      <c r="U841" s="612">
        <v>1</v>
      </c>
    </row>
    <row r="842" spans="1:21" ht="14.4" customHeight="1" x14ac:dyDescent="0.3">
      <c r="A842" s="565">
        <v>30</v>
      </c>
      <c r="B842" s="566" t="s">
        <v>438</v>
      </c>
      <c r="C842" s="566">
        <v>89301303</v>
      </c>
      <c r="D842" s="628" t="s">
        <v>3534</v>
      </c>
      <c r="E842" s="629" t="s">
        <v>2271</v>
      </c>
      <c r="F842" s="566" t="s">
        <v>2263</v>
      </c>
      <c r="G842" s="566" t="s">
        <v>3137</v>
      </c>
      <c r="H842" s="566" t="s">
        <v>437</v>
      </c>
      <c r="I842" s="566" t="s">
        <v>3138</v>
      </c>
      <c r="J842" s="566" t="s">
        <v>3139</v>
      </c>
      <c r="K842" s="566" t="s">
        <v>3140</v>
      </c>
      <c r="L842" s="567">
        <v>0</v>
      </c>
      <c r="M842" s="567">
        <v>0</v>
      </c>
      <c r="N842" s="566">
        <v>1</v>
      </c>
      <c r="O842" s="630">
        <v>1</v>
      </c>
      <c r="P842" s="567">
        <v>0</v>
      </c>
      <c r="Q842" s="582"/>
      <c r="R842" s="566">
        <v>1</v>
      </c>
      <c r="S842" s="582">
        <v>1</v>
      </c>
      <c r="T842" s="630">
        <v>1</v>
      </c>
      <c r="U842" s="612">
        <v>1</v>
      </c>
    </row>
    <row r="843" spans="1:21" ht="14.4" customHeight="1" x14ac:dyDescent="0.3">
      <c r="A843" s="565">
        <v>30</v>
      </c>
      <c r="B843" s="566" t="s">
        <v>438</v>
      </c>
      <c r="C843" s="566">
        <v>89301303</v>
      </c>
      <c r="D843" s="628" t="s">
        <v>3534</v>
      </c>
      <c r="E843" s="629" t="s">
        <v>2271</v>
      </c>
      <c r="F843" s="566" t="s">
        <v>2263</v>
      </c>
      <c r="G843" s="566" t="s">
        <v>3141</v>
      </c>
      <c r="H843" s="566" t="s">
        <v>437</v>
      </c>
      <c r="I843" s="566" t="s">
        <v>3142</v>
      </c>
      <c r="J843" s="566" t="s">
        <v>3143</v>
      </c>
      <c r="K843" s="566" t="s">
        <v>2352</v>
      </c>
      <c r="L843" s="567">
        <v>0</v>
      </c>
      <c r="M843" s="567">
        <v>0</v>
      </c>
      <c r="N843" s="566">
        <v>2</v>
      </c>
      <c r="O843" s="630">
        <v>0.5</v>
      </c>
      <c r="P843" s="567">
        <v>0</v>
      </c>
      <c r="Q843" s="582"/>
      <c r="R843" s="566">
        <v>2</v>
      </c>
      <c r="S843" s="582">
        <v>1</v>
      </c>
      <c r="T843" s="630">
        <v>0.5</v>
      </c>
      <c r="U843" s="612">
        <v>1</v>
      </c>
    </row>
    <row r="844" spans="1:21" ht="14.4" customHeight="1" x14ac:dyDescent="0.3">
      <c r="A844" s="565">
        <v>30</v>
      </c>
      <c r="B844" s="566" t="s">
        <v>438</v>
      </c>
      <c r="C844" s="566">
        <v>89301303</v>
      </c>
      <c r="D844" s="628" t="s">
        <v>3534</v>
      </c>
      <c r="E844" s="629" t="s">
        <v>2271</v>
      </c>
      <c r="F844" s="566" t="s">
        <v>2263</v>
      </c>
      <c r="G844" s="566" t="s">
        <v>2363</v>
      </c>
      <c r="H844" s="566" t="s">
        <v>1360</v>
      </c>
      <c r="I844" s="566" t="s">
        <v>3144</v>
      </c>
      <c r="J844" s="566" t="s">
        <v>3145</v>
      </c>
      <c r="K844" s="566" t="s">
        <v>2737</v>
      </c>
      <c r="L844" s="567">
        <v>44.89</v>
      </c>
      <c r="M844" s="567">
        <v>359.12</v>
      </c>
      <c r="N844" s="566">
        <v>8</v>
      </c>
      <c r="O844" s="630">
        <v>1</v>
      </c>
      <c r="P844" s="567"/>
      <c r="Q844" s="582">
        <v>0</v>
      </c>
      <c r="R844" s="566"/>
      <c r="S844" s="582">
        <v>0</v>
      </c>
      <c r="T844" s="630"/>
      <c r="U844" s="612">
        <v>0</v>
      </c>
    </row>
    <row r="845" spans="1:21" ht="14.4" customHeight="1" x14ac:dyDescent="0.3">
      <c r="A845" s="565">
        <v>30</v>
      </c>
      <c r="B845" s="566" t="s">
        <v>438</v>
      </c>
      <c r="C845" s="566">
        <v>89301303</v>
      </c>
      <c r="D845" s="628" t="s">
        <v>3534</v>
      </c>
      <c r="E845" s="629" t="s">
        <v>2271</v>
      </c>
      <c r="F845" s="566" t="s">
        <v>2263</v>
      </c>
      <c r="G845" s="566" t="s">
        <v>2363</v>
      </c>
      <c r="H845" s="566" t="s">
        <v>1360</v>
      </c>
      <c r="I845" s="566" t="s">
        <v>3146</v>
      </c>
      <c r="J845" s="566" t="s">
        <v>3145</v>
      </c>
      <c r="K845" s="566" t="s">
        <v>2470</v>
      </c>
      <c r="L845" s="567">
        <v>149.62</v>
      </c>
      <c r="M845" s="567">
        <v>299.24</v>
      </c>
      <c r="N845" s="566">
        <v>2</v>
      </c>
      <c r="O845" s="630">
        <v>1</v>
      </c>
      <c r="P845" s="567"/>
      <c r="Q845" s="582">
        <v>0</v>
      </c>
      <c r="R845" s="566"/>
      <c r="S845" s="582">
        <v>0</v>
      </c>
      <c r="T845" s="630"/>
      <c r="U845" s="612">
        <v>0</v>
      </c>
    </row>
    <row r="846" spans="1:21" ht="14.4" customHeight="1" x14ac:dyDescent="0.3">
      <c r="A846" s="565">
        <v>30</v>
      </c>
      <c r="B846" s="566" t="s">
        <v>438</v>
      </c>
      <c r="C846" s="566">
        <v>89301303</v>
      </c>
      <c r="D846" s="628" t="s">
        <v>3534</v>
      </c>
      <c r="E846" s="629" t="s">
        <v>2271</v>
      </c>
      <c r="F846" s="566" t="s">
        <v>2263</v>
      </c>
      <c r="G846" s="566" t="s">
        <v>2719</v>
      </c>
      <c r="H846" s="566" t="s">
        <v>1360</v>
      </c>
      <c r="I846" s="566" t="s">
        <v>2077</v>
      </c>
      <c r="J846" s="566" t="s">
        <v>1618</v>
      </c>
      <c r="K846" s="566" t="s">
        <v>2078</v>
      </c>
      <c r="L846" s="567">
        <v>399.92</v>
      </c>
      <c r="M846" s="567">
        <v>399.92</v>
      </c>
      <c r="N846" s="566">
        <v>1</v>
      </c>
      <c r="O846" s="630">
        <v>1</v>
      </c>
      <c r="P846" s="567"/>
      <c r="Q846" s="582">
        <v>0</v>
      </c>
      <c r="R846" s="566"/>
      <c r="S846" s="582">
        <v>0</v>
      </c>
      <c r="T846" s="630"/>
      <c r="U846" s="612">
        <v>0</v>
      </c>
    </row>
    <row r="847" spans="1:21" ht="14.4" customHeight="1" x14ac:dyDescent="0.3">
      <c r="A847" s="565">
        <v>30</v>
      </c>
      <c r="B847" s="566" t="s">
        <v>438</v>
      </c>
      <c r="C847" s="566">
        <v>89301303</v>
      </c>
      <c r="D847" s="628" t="s">
        <v>3534</v>
      </c>
      <c r="E847" s="629" t="s">
        <v>2271</v>
      </c>
      <c r="F847" s="566" t="s">
        <v>2263</v>
      </c>
      <c r="G847" s="566" t="s">
        <v>2719</v>
      </c>
      <c r="H847" s="566" t="s">
        <v>1360</v>
      </c>
      <c r="I847" s="566" t="s">
        <v>2079</v>
      </c>
      <c r="J847" s="566" t="s">
        <v>1626</v>
      </c>
      <c r="K847" s="566" t="s">
        <v>2080</v>
      </c>
      <c r="L847" s="567">
        <v>399.92</v>
      </c>
      <c r="M847" s="567">
        <v>2399.52</v>
      </c>
      <c r="N847" s="566">
        <v>6</v>
      </c>
      <c r="O847" s="630">
        <v>4.5</v>
      </c>
      <c r="P847" s="567">
        <v>799.84</v>
      </c>
      <c r="Q847" s="582">
        <v>0.33333333333333337</v>
      </c>
      <c r="R847" s="566">
        <v>2</v>
      </c>
      <c r="S847" s="582">
        <v>0.33333333333333331</v>
      </c>
      <c r="T847" s="630">
        <v>1.5</v>
      </c>
      <c r="U847" s="612">
        <v>0.33333333333333331</v>
      </c>
    </row>
    <row r="848" spans="1:21" ht="14.4" customHeight="1" x14ac:dyDescent="0.3">
      <c r="A848" s="565">
        <v>30</v>
      </c>
      <c r="B848" s="566" t="s">
        <v>438</v>
      </c>
      <c r="C848" s="566">
        <v>89301303</v>
      </c>
      <c r="D848" s="628" t="s">
        <v>3534</v>
      </c>
      <c r="E848" s="629" t="s">
        <v>2271</v>
      </c>
      <c r="F848" s="566" t="s">
        <v>2263</v>
      </c>
      <c r="G848" s="566" t="s">
        <v>3147</v>
      </c>
      <c r="H848" s="566" t="s">
        <v>437</v>
      </c>
      <c r="I848" s="566" t="s">
        <v>3148</v>
      </c>
      <c r="J848" s="566" t="s">
        <v>1570</v>
      </c>
      <c r="K848" s="566" t="s">
        <v>3149</v>
      </c>
      <c r="L848" s="567">
        <v>38.65</v>
      </c>
      <c r="M848" s="567">
        <v>38.65</v>
      </c>
      <c r="N848" s="566">
        <v>1</v>
      </c>
      <c r="O848" s="630">
        <v>0.5</v>
      </c>
      <c r="P848" s="567">
        <v>38.65</v>
      </c>
      <c r="Q848" s="582">
        <v>1</v>
      </c>
      <c r="R848" s="566">
        <v>1</v>
      </c>
      <c r="S848" s="582">
        <v>1</v>
      </c>
      <c r="T848" s="630">
        <v>0.5</v>
      </c>
      <c r="U848" s="612">
        <v>1</v>
      </c>
    </row>
    <row r="849" spans="1:21" ht="14.4" customHeight="1" x14ac:dyDescent="0.3">
      <c r="A849" s="565">
        <v>30</v>
      </c>
      <c r="B849" s="566" t="s">
        <v>438</v>
      </c>
      <c r="C849" s="566">
        <v>89301303</v>
      </c>
      <c r="D849" s="628" t="s">
        <v>3534</v>
      </c>
      <c r="E849" s="629" t="s">
        <v>2271</v>
      </c>
      <c r="F849" s="566" t="s">
        <v>2263</v>
      </c>
      <c r="G849" s="566" t="s">
        <v>2370</v>
      </c>
      <c r="H849" s="566" t="s">
        <v>437</v>
      </c>
      <c r="I849" s="566" t="s">
        <v>2580</v>
      </c>
      <c r="J849" s="566" t="s">
        <v>1280</v>
      </c>
      <c r="K849" s="566" t="s">
        <v>510</v>
      </c>
      <c r="L849" s="567">
        <v>30.65</v>
      </c>
      <c r="M849" s="567">
        <v>459.75</v>
      </c>
      <c r="N849" s="566">
        <v>15</v>
      </c>
      <c r="O849" s="630">
        <v>7.5</v>
      </c>
      <c r="P849" s="567">
        <v>245.20000000000002</v>
      </c>
      <c r="Q849" s="582">
        <v>0.53333333333333333</v>
      </c>
      <c r="R849" s="566">
        <v>8</v>
      </c>
      <c r="S849" s="582">
        <v>0.53333333333333333</v>
      </c>
      <c r="T849" s="630">
        <v>4.5</v>
      </c>
      <c r="U849" s="612">
        <v>0.6</v>
      </c>
    </row>
    <row r="850" spans="1:21" ht="14.4" customHeight="1" x14ac:dyDescent="0.3">
      <c r="A850" s="565">
        <v>30</v>
      </c>
      <c r="B850" s="566" t="s">
        <v>438</v>
      </c>
      <c r="C850" s="566">
        <v>89301303</v>
      </c>
      <c r="D850" s="628" t="s">
        <v>3534</v>
      </c>
      <c r="E850" s="629" t="s">
        <v>2271</v>
      </c>
      <c r="F850" s="566" t="s">
        <v>2263</v>
      </c>
      <c r="G850" s="566" t="s">
        <v>2370</v>
      </c>
      <c r="H850" s="566" t="s">
        <v>437</v>
      </c>
      <c r="I850" s="566" t="s">
        <v>2726</v>
      </c>
      <c r="J850" s="566" t="s">
        <v>1280</v>
      </c>
      <c r="K850" s="566" t="s">
        <v>510</v>
      </c>
      <c r="L850" s="567">
        <v>30.65</v>
      </c>
      <c r="M850" s="567">
        <v>61.3</v>
      </c>
      <c r="N850" s="566">
        <v>2</v>
      </c>
      <c r="O850" s="630">
        <v>1.5</v>
      </c>
      <c r="P850" s="567">
        <v>30.65</v>
      </c>
      <c r="Q850" s="582">
        <v>0.5</v>
      </c>
      <c r="R850" s="566">
        <v>1</v>
      </c>
      <c r="S850" s="582">
        <v>0.5</v>
      </c>
      <c r="T850" s="630">
        <v>1</v>
      </c>
      <c r="U850" s="612">
        <v>0.66666666666666663</v>
      </c>
    </row>
    <row r="851" spans="1:21" ht="14.4" customHeight="1" x14ac:dyDescent="0.3">
      <c r="A851" s="565">
        <v>30</v>
      </c>
      <c r="B851" s="566" t="s">
        <v>438</v>
      </c>
      <c r="C851" s="566">
        <v>89301303</v>
      </c>
      <c r="D851" s="628" t="s">
        <v>3534</v>
      </c>
      <c r="E851" s="629" t="s">
        <v>2271</v>
      </c>
      <c r="F851" s="566" t="s">
        <v>2263</v>
      </c>
      <c r="G851" s="566" t="s">
        <v>2370</v>
      </c>
      <c r="H851" s="566" t="s">
        <v>437</v>
      </c>
      <c r="I851" s="566" t="s">
        <v>3150</v>
      </c>
      <c r="J851" s="566" t="s">
        <v>1034</v>
      </c>
      <c r="K851" s="566" t="s">
        <v>1037</v>
      </c>
      <c r="L851" s="567">
        <v>30.65</v>
      </c>
      <c r="M851" s="567">
        <v>91.949999999999989</v>
      </c>
      <c r="N851" s="566">
        <v>3</v>
      </c>
      <c r="O851" s="630"/>
      <c r="P851" s="567">
        <v>91.949999999999989</v>
      </c>
      <c r="Q851" s="582">
        <v>1</v>
      </c>
      <c r="R851" s="566">
        <v>3</v>
      </c>
      <c r="S851" s="582">
        <v>1</v>
      </c>
      <c r="T851" s="630"/>
      <c r="U851" s="612"/>
    </row>
    <row r="852" spans="1:21" ht="14.4" customHeight="1" x14ac:dyDescent="0.3">
      <c r="A852" s="565">
        <v>30</v>
      </c>
      <c r="B852" s="566" t="s">
        <v>438</v>
      </c>
      <c r="C852" s="566">
        <v>89301303</v>
      </c>
      <c r="D852" s="628" t="s">
        <v>3534</v>
      </c>
      <c r="E852" s="629" t="s">
        <v>2271</v>
      </c>
      <c r="F852" s="566" t="s">
        <v>2263</v>
      </c>
      <c r="G852" s="566" t="s">
        <v>2370</v>
      </c>
      <c r="H852" s="566" t="s">
        <v>437</v>
      </c>
      <c r="I852" s="566" t="s">
        <v>2372</v>
      </c>
      <c r="J852" s="566" t="s">
        <v>1034</v>
      </c>
      <c r="K852" s="566" t="s">
        <v>2373</v>
      </c>
      <c r="L852" s="567">
        <v>12.26</v>
      </c>
      <c r="M852" s="567">
        <v>12.26</v>
      </c>
      <c r="N852" s="566">
        <v>1</v>
      </c>
      <c r="O852" s="630">
        <v>0.5</v>
      </c>
      <c r="P852" s="567">
        <v>12.26</v>
      </c>
      <c r="Q852" s="582">
        <v>1</v>
      </c>
      <c r="R852" s="566">
        <v>1</v>
      </c>
      <c r="S852" s="582">
        <v>1</v>
      </c>
      <c r="T852" s="630">
        <v>0.5</v>
      </c>
      <c r="U852" s="612">
        <v>1</v>
      </c>
    </row>
    <row r="853" spans="1:21" ht="14.4" customHeight="1" x14ac:dyDescent="0.3">
      <c r="A853" s="565">
        <v>30</v>
      </c>
      <c r="B853" s="566" t="s">
        <v>438</v>
      </c>
      <c r="C853" s="566">
        <v>89301303</v>
      </c>
      <c r="D853" s="628" t="s">
        <v>3534</v>
      </c>
      <c r="E853" s="629" t="s">
        <v>2271</v>
      </c>
      <c r="F853" s="566" t="s">
        <v>2263</v>
      </c>
      <c r="G853" s="566" t="s">
        <v>2370</v>
      </c>
      <c r="H853" s="566" t="s">
        <v>437</v>
      </c>
      <c r="I853" s="566" t="s">
        <v>2581</v>
      </c>
      <c r="J853" s="566" t="s">
        <v>1034</v>
      </c>
      <c r="K853" s="566" t="s">
        <v>1037</v>
      </c>
      <c r="L853" s="567">
        <v>30.65</v>
      </c>
      <c r="M853" s="567">
        <v>61.3</v>
      </c>
      <c r="N853" s="566">
        <v>2</v>
      </c>
      <c r="O853" s="630">
        <v>1</v>
      </c>
      <c r="P853" s="567">
        <v>61.3</v>
      </c>
      <c r="Q853" s="582">
        <v>1</v>
      </c>
      <c r="R853" s="566">
        <v>2</v>
      </c>
      <c r="S853" s="582">
        <v>1</v>
      </c>
      <c r="T853" s="630">
        <v>1</v>
      </c>
      <c r="U853" s="612">
        <v>1</v>
      </c>
    </row>
    <row r="854" spans="1:21" ht="14.4" customHeight="1" x14ac:dyDescent="0.3">
      <c r="A854" s="565">
        <v>30</v>
      </c>
      <c r="B854" s="566" t="s">
        <v>438</v>
      </c>
      <c r="C854" s="566">
        <v>89301303</v>
      </c>
      <c r="D854" s="628" t="s">
        <v>3534</v>
      </c>
      <c r="E854" s="629" t="s">
        <v>2271</v>
      </c>
      <c r="F854" s="566" t="s">
        <v>2263</v>
      </c>
      <c r="G854" s="566" t="s">
        <v>2370</v>
      </c>
      <c r="H854" s="566" t="s">
        <v>437</v>
      </c>
      <c r="I854" s="566" t="s">
        <v>3151</v>
      </c>
      <c r="J854" s="566" t="s">
        <v>3152</v>
      </c>
      <c r="K854" s="566" t="s">
        <v>2603</v>
      </c>
      <c r="L854" s="567">
        <v>0</v>
      </c>
      <c r="M854" s="567">
        <v>0</v>
      </c>
      <c r="N854" s="566">
        <v>1</v>
      </c>
      <c r="O854" s="630">
        <v>0.5</v>
      </c>
      <c r="P854" s="567"/>
      <c r="Q854" s="582"/>
      <c r="R854" s="566"/>
      <c r="S854" s="582">
        <v>0</v>
      </c>
      <c r="T854" s="630"/>
      <c r="U854" s="612">
        <v>0</v>
      </c>
    </row>
    <row r="855" spans="1:21" ht="14.4" customHeight="1" x14ac:dyDescent="0.3">
      <c r="A855" s="565">
        <v>30</v>
      </c>
      <c r="B855" s="566" t="s">
        <v>438</v>
      </c>
      <c r="C855" s="566">
        <v>89301303</v>
      </c>
      <c r="D855" s="628" t="s">
        <v>3534</v>
      </c>
      <c r="E855" s="629" t="s">
        <v>2271</v>
      </c>
      <c r="F855" s="566" t="s">
        <v>2263</v>
      </c>
      <c r="G855" s="566" t="s">
        <v>2370</v>
      </c>
      <c r="H855" s="566" t="s">
        <v>437</v>
      </c>
      <c r="I855" s="566" t="s">
        <v>3153</v>
      </c>
      <c r="J855" s="566" t="s">
        <v>3154</v>
      </c>
      <c r="K855" s="566" t="s">
        <v>2376</v>
      </c>
      <c r="L855" s="567">
        <v>0</v>
      </c>
      <c r="M855" s="567">
        <v>0</v>
      </c>
      <c r="N855" s="566">
        <v>3</v>
      </c>
      <c r="O855" s="630">
        <v>0.5</v>
      </c>
      <c r="P855" s="567">
        <v>0</v>
      </c>
      <c r="Q855" s="582"/>
      <c r="R855" s="566">
        <v>3</v>
      </c>
      <c r="S855" s="582">
        <v>1</v>
      </c>
      <c r="T855" s="630">
        <v>0.5</v>
      </c>
      <c r="U855" s="612">
        <v>1</v>
      </c>
    </row>
    <row r="856" spans="1:21" ht="14.4" customHeight="1" x14ac:dyDescent="0.3">
      <c r="A856" s="565">
        <v>30</v>
      </c>
      <c r="B856" s="566" t="s">
        <v>438</v>
      </c>
      <c r="C856" s="566">
        <v>89301303</v>
      </c>
      <c r="D856" s="628" t="s">
        <v>3534</v>
      </c>
      <c r="E856" s="629" t="s">
        <v>2271</v>
      </c>
      <c r="F856" s="566" t="s">
        <v>2263</v>
      </c>
      <c r="G856" s="566" t="s">
        <v>3155</v>
      </c>
      <c r="H856" s="566" t="s">
        <v>437</v>
      </c>
      <c r="I856" s="566" t="s">
        <v>3156</v>
      </c>
      <c r="J856" s="566" t="s">
        <v>1594</v>
      </c>
      <c r="K856" s="566" t="s">
        <v>3157</v>
      </c>
      <c r="L856" s="567">
        <v>72.94</v>
      </c>
      <c r="M856" s="567">
        <v>72.94</v>
      </c>
      <c r="N856" s="566">
        <v>1</v>
      </c>
      <c r="O856" s="630">
        <v>0.5</v>
      </c>
      <c r="P856" s="567">
        <v>72.94</v>
      </c>
      <c r="Q856" s="582">
        <v>1</v>
      </c>
      <c r="R856" s="566">
        <v>1</v>
      </c>
      <c r="S856" s="582">
        <v>1</v>
      </c>
      <c r="T856" s="630">
        <v>0.5</v>
      </c>
      <c r="U856" s="612">
        <v>1</v>
      </c>
    </row>
    <row r="857" spans="1:21" ht="14.4" customHeight="1" x14ac:dyDescent="0.3">
      <c r="A857" s="565">
        <v>30</v>
      </c>
      <c r="B857" s="566" t="s">
        <v>438</v>
      </c>
      <c r="C857" s="566">
        <v>89301303</v>
      </c>
      <c r="D857" s="628" t="s">
        <v>3534</v>
      </c>
      <c r="E857" s="629" t="s">
        <v>2271</v>
      </c>
      <c r="F857" s="566" t="s">
        <v>2263</v>
      </c>
      <c r="G857" s="566" t="s">
        <v>2383</v>
      </c>
      <c r="H857" s="566" t="s">
        <v>1360</v>
      </c>
      <c r="I857" s="566" t="s">
        <v>2013</v>
      </c>
      <c r="J857" s="566" t="s">
        <v>1404</v>
      </c>
      <c r="K857" s="566" t="s">
        <v>2014</v>
      </c>
      <c r="L857" s="567">
        <v>65.069999999999993</v>
      </c>
      <c r="M857" s="567">
        <v>130.13999999999999</v>
      </c>
      <c r="N857" s="566">
        <v>2</v>
      </c>
      <c r="O857" s="630">
        <v>1.5</v>
      </c>
      <c r="P857" s="567"/>
      <c r="Q857" s="582">
        <v>0</v>
      </c>
      <c r="R857" s="566"/>
      <c r="S857" s="582">
        <v>0</v>
      </c>
      <c r="T857" s="630"/>
      <c r="U857" s="612">
        <v>0</v>
      </c>
    </row>
    <row r="858" spans="1:21" ht="14.4" customHeight="1" x14ac:dyDescent="0.3">
      <c r="A858" s="565">
        <v>30</v>
      </c>
      <c r="B858" s="566" t="s">
        <v>438</v>
      </c>
      <c r="C858" s="566">
        <v>89301303</v>
      </c>
      <c r="D858" s="628" t="s">
        <v>3534</v>
      </c>
      <c r="E858" s="629" t="s">
        <v>2271</v>
      </c>
      <c r="F858" s="566" t="s">
        <v>2263</v>
      </c>
      <c r="G858" s="566" t="s">
        <v>2383</v>
      </c>
      <c r="H858" s="566" t="s">
        <v>1360</v>
      </c>
      <c r="I858" s="566" t="s">
        <v>2015</v>
      </c>
      <c r="J858" s="566" t="s">
        <v>1406</v>
      </c>
      <c r="K858" s="566" t="s">
        <v>1407</v>
      </c>
      <c r="L858" s="567">
        <v>108.46</v>
      </c>
      <c r="M858" s="567">
        <v>108.46</v>
      </c>
      <c r="N858" s="566">
        <v>1</v>
      </c>
      <c r="O858" s="630">
        <v>1</v>
      </c>
      <c r="P858" s="567"/>
      <c r="Q858" s="582">
        <v>0</v>
      </c>
      <c r="R858" s="566"/>
      <c r="S858" s="582">
        <v>0</v>
      </c>
      <c r="T858" s="630"/>
      <c r="U858" s="612">
        <v>0</v>
      </c>
    </row>
    <row r="859" spans="1:21" ht="14.4" customHeight="1" x14ac:dyDescent="0.3">
      <c r="A859" s="565">
        <v>30</v>
      </c>
      <c r="B859" s="566" t="s">
        <v>438</v>
      </c>
      <c r="C859" s="566">
        <v>89301303</v>
      </c>
      <c r="D859" s="628" t="s">
        <v>3534</v>
      </c>
      <c r="E859" s="629" t="s">
        <v>2271</v>
      </c>
      <c r="F859" s="566" t="s">
        <v>2263</v>
      </c>
      <c r="G859" s="566" t="s">
        <v>2383</v>
      </c>
      <c r="H859" s="566" t="s">
        <v>437</v>
      </c>
      <c r="I859" s="566" t="s">
        <v>3158</v>
      </c>
      <c r="J859" s="566" t="s">
        <v>2888</v>
      </c>
      <c r="K859" s="566" t="s">
        <v>3159</v>
      </c>
      <c r="L859" s="567">
        <v>0</v>
      </c>
      <c r="M859" s="567">
        <v>0</v>
      </c>
      <c r="N859" s="566">
        <v>1</v>
      </c>
      <c r="O859" s="630">
        <v>0.5</v>
      </c>
      <c r="P859" s="567"/>
      <c r="Q859" s="582"/>
      <c r="R859" s="566"/>
      <c r="S859" s="582">
        <v>0</v>
      </c>
      <c r="T859" s="630"/>
      <c r="U859" s="612">
        <v>0</v>
      </c>
    </row>
    <row r="860" spans="1:21" ht="14.4" customHeight="1" x14ac:dyDescent="0.3">
      <c r="A860" s="565">
        <v>30</v>
      </c>
      <c r="B860" s="566" t="s">
        <v>438</v>
      </c>
      <c r="C860" s="566">
        <v>89301303</v>
      </c>
      <c r="D860" s="628" t="s">
        <v>3534</v>
      </c>
      <c r="E860" s="629" t="s">
        <v>2271</v>
      </c>
      <c r="F860" s="566" t="s">
        <v>2263</v>
      </c>
      <c r="G860" s="566" t="s">
        <v>2383</v>
      </c>
      <c r="H860" s="566" t="s">
        <v>1360</v>
      </c>
      <c r="I860" s="566" t="s">
        <v>2887</v>
      </c>
      <c r="J860" s="566" t="s">
        <v>2888</v>
      </c>
      <c r="K860" s="566" t="s">
        <v>2889</v>
      </c>
      <c r="L860" s="567">
        <v>130.15</v>
      </c>
      <c r="M860" s="567">
        <v>130.15</v>
      </c>
      <c r="N860" s="566">
        <v>1</v>
      </c>
      <c r="O860" s="630">
        <v>0.5</v>
      </c>
      <c r="P860" s="567"/>
      <c r="Q860" s="582">
        <v>0</v>
      </c>
      <c r="R860" s="566"/>
      <c r="S860" s="582">
        <v>0</v>
      </c>
      <c r="T860" s="630"/>
      <c r="U860" s="612">
        <v>0</v>
      </c>
    </row>
    <row r="861" spans="1:21" ht="14.4" customHeight="1" x14ac:dyDescent="0.3">
      <c r="A861" s="565">
        <v>30</v>
      </c>
      <c r="B861" s="566" t="s">
        <v>438</v>
      </c>
      <c r="C861" s="566">
        <v>89301303</v>
      </c>
      <c r="D861" s="628" t="s">
        <v>3534</v>
      </c>
      <c r="E861" s="629" t="s">
        <v>2271</v>
      </c>
      <c r="F861" s="566" t="s">
        <v>2263</v>
      </c>
      <c r="G861" s="566" t="s">
        <v>2383</v>
      </c>
      <c r="H861" s="566" t="s">
        <v>437</v>
      </c>
      <c r="I861" s="566" t="s">
        <v>2386</v>
      </c>
      <c r="J861" s="566" t="s">
        <v>1437</v>
      </c>
      <c r="K861" s="566" t="s">
        <v>2387</v>
      </c>
      <c r="L861" s="567">
        <v>0</v>
      </c>
      <c r="M861" s="567">
        <v>0</v>
      </c>
      <c r="N861" s="566">
        <v>1</v>
      </c>
      <c r="O861" s="630">
        <v>1</v>
      </c>
      <c r="P861" s="567"/>
      <c r="Q861" s="582"/>
      <c r="R861" s="566"/>
      <c r="S861" s="582">
        <v>0</v>
      </c>
      <c r="T861" s="630"/>
      <c r="U861" s="612">
        <v>0</v>
      </c>
    </row>
    <row r="862" spans="1:21" ht="14.4" customHeight="1" x14ac:dyDescent="0.3">
      <c r="A862" s="565">
        <v>30</v>
      </c>
      <c r="B862" s="566" t="s">
        <v>438</v>
      </c>
      <c r="C862" s="566">
        <v>89301303</v>
      </c>
      <c r="D862" s="628" t="s">
        <v>3534</v>
      </c>
      <c r="E862" s="629" t="s">
        <v>2271</v>
      </c>
      <c r="F862" s="566" t="s">
        <v>2263</v>
      </c>
      <c r="G862" s="566" t="s">
        <v>2383</v>
      </c>
      <c r="H862" s="566" t="s">
        <v>1360</v>
      </c>
      <c r="I862" s="566" t="s">
        <v>2022</v>
      </c>
      <c r="J862" s="566" t="s">
        <v>1437</v>
      </c>
      <c r="K862" s="566" t="s">
        <v>2023</v>
      </c>
      <c r="L862" s="567">
        <v>50.57</v>
      </c>
      <c r="M862" s="567">
        <v>151.71</v>
      </c>
      <c r="N862" s="566">
        <v>3</v>
      </c>
      <c r="O862" s="630">
        <v>2</v>
      </c>
      <c r="P862" s="567">
        <v>151.71</v>
      </c>
      <c r="Q862" s="582">
        <v>1</v>
      </c>
      <c r="R862" s="566">
        <v>3</v>
      </c>
      <c r="S862" s="582">
        <v>1</v>
      </c>
      <c r="T862" s="630">
        <v>2</v>
      </c>
      <c r="U862" s="612">
        <v>1</v>
      </c>
    </row>
    <row r="863" spans="1:21" ht="14.4" customHeight="1" x14ac:dyDescent="0.3">
      <c r="A863" s="565">
        <v>30</v>
      </c>
      <c r="B863" s="566" t="s">
        <v>438</v>
      </c>
      <c r="C863" s="566">
        <v>89301303</v>
      </c>
      <c r="D863" s="628" t="s">
        <v>3534</v>
      </c>
      <c r="E863" s="629" t="s">
        <v>2271</v>
      </c>
      <c r="F863" s="566" t="s">
        <v>2263</v>
      </c>
      <c r="G863" s="566" t="s">
        <v>2383</v>
      </c>
      <c r="H863" s="566" t="s">
        <v>437</v>
      </c>
      <c r="I863" s="566" t="s">
        <v>3160</v>
      </c>
      <c r="J863" s="566" t="s">
        <v>1438</v>
      </c>
      <c r="K863" s="566" t="s">
        <v>3161</v>
      </c>
      <c r="L863" s="567">
        <v>0</v>
      </c>
      <c r="M863" s="567">
        <v>0</v>
      </c>
      <c r="N863" s="566">
        <v>1</v>
      </c>
      <c r="O863" s="630">
        <v>0.5</v>
      </c>
      <c r="P863" s="567"/>
      <c r="Q863" s="582"/>
      <c r="R863" s="566"/>
      <c r="S863" s="582">
        <v>0</v>
      </c>
      <c r="T863" s="630"/>
      <c r="U863" s="612">
        <v>0</v>
      </c>
    </row>
    <row r="864" spans="1:21" ht="14.4" customHeight="1" x14ac:dyDescent="0.3">
      <c r="A864" s="565">
        <v>30</v>
      </c>
      <c r="B864" s="566" t="s">
        <v>438</v>
      </c>
      <c r="C864" s="566">
        <v>89301303</v>
      </c>
      <c r="D864" s="628" t="s">
        <v>3534</v>
      </c>
      <c r="E864" s="629" t="s">
        <v>2271</v>
      </c>
      <c r="F864" s="566" t="s">
        <v>2263</v>
      </c>
      <c r="G864" s="566" t="s">
        <v>2383</v>
      </c>
      <c r="H864" s="566" t="s">
        <v>1360</v>
      </c>
      <c r="I864" s="566" t="s">
        <v>2024</v>
      </c>
      <c r="J864" s="566" t="s">
        <v>1438</v>
      </c>
      <c r="K864" s="566" t="s">
        <v>2025</v>
      </c>
      <c r="L864" s="567">
        <v>86.76</v>
      </c>
      <c r="M864" s="567">
        <v>86.76</v>
      </c>
      <c r="N864" s="566">
        <v>1</v>
      </c>
      <c r="O864" s="630">
        <v>0.5</v>
      </c>
      <c r="P864" s="567"/>
      <c r="Q864" s="582">
        <v>0</v>
      </c>
      <c r="R864" s="566"/>
      <c r="S864" s="582">
        <v>0</v>
      </c>
      <c r="T864" s="630"/>
      <c r="U864" s="612">
        <v>0</v>
      </c>
    </row>
    <row r="865" spans="1:21" ht="14.4" customHeight="1" x14ac:dyDescent="0.3">
      <c r="A865" s="565">
        <v>30</v>
      </c>
      <c r="B865" s="566" t="s">
        <v>438</v>
      </c>
      <c r="C865" s="566">
        <v>89301303</v>
      </c>
      <c r="D865" s="628" t="s">
        <v>3534</v>
      </c>
      <c r="E865" s="629" t="s">
        <v>2271</v>
      </c>
      <c r="F865" s="566" t="s">
        <v>2263</v>
      </c>
      <c r="G865" s="566" t="s">
        <v>2383</v>
      </c>
      <c r="H865" s="566" t="s">
        <v>437</v>
      </c>
      <c r="I865" s="566" t="s">
        <v>3162</v>
      </c>
      <c r="J865" s="566" t="s">
        <v>3163</v>
      </c>
      <c r="K865" s="566" t="s">
        <v>2889</v>
      </c>
      <c r="L865" s="567">
        <v>130.15</v>
      </c>
      <c r="M865" s="567">
        <v>130.15</v>
      </c>
      <c r="N865" s="566">
        <v>1</v>
      </c>
      <c r="O865" s="630">
        <v>0.5</v>
      </c>
      <c r="P865" s="567"/>
      <c r="Q865" s="582">
        <v>0</v>
      </c>
      <c r="R865" s="566"/>
      <c r="S865" s="582">
        <v>0</v>
      </c>
      <c r="T865" s="630"/>
      <c r="U865" s="612">
        <v>0</v>
      </c>
    </row>
    <row r="866" spans="1:21" ht="14.4" customHeight="1" x14ac:dyDescent="0.3">
      <c r="A866" s="565">
        <v>30</v>
      </c>
      <c r="B866" s="566" t="s">
        <v>438</v>
      </c>
      <c r="C866" s="566">
        <v>89301303</v>
      </c>
      <c r="D866" s="628" t="s">
        <v>3534</v>
      </c>
      <c r="E866" s="629" t="s">
        <v>2271</v>
      </c>
      <c r="F866" s="566" t="s">
        <v>2263</v>
      </c>
      <c r="G866" s="566" t="s">
        <v>2383</v>
      </c>
      <c r="H866" s="566" t="s">
        <v>437</v>
      </c>
      <c r="I866" s="566" t="s">
        <v>3164</v>
      </c>
      <c r="J866" s="566" t="s">
        <v>3163</v>
      </c>
      <c r="K866" s="566" t="s">
        <v>3159</v>
      </c>
      <c r="L866" s="567">
        <v>0</v>
      </c>
      <c r="M866" s="567">
        <v>0</v>
      </c>
      <c r="N866" s="566">
        <v>1</v>
      </c>
      <c r="O866" s="630">
        <v>0.5</v>
      </c>
      <c r="P866" s="567"/>
      <c r="Q866" s="582"/>
      <c r="R866" s="566"/>
      <c r="S866" s="582">
        <v>0</v>
      </c>
      <c r="T866" s="630"/>
      <c r="U866" s="612">
        <v>0</v>
      </c>
    </row>
    <row r="867" spans="1:21" ht="14.4" customHeight="1" x14ac:dyDescent="0.3">
      <c r="A867" s="565">
        <v>30</v>
      </c>
      <c r="B867" s="566" t="s">
        <v>438</v>
      </c>
      <c r="C867" s="566">
        <v>89301303</v>
      </c>
      <c r="D867" s="628" t="s">
        <v>3534</v>
      </c>
      <c r="E867" s="629" t="s">
        <v>2271</v>
      </c>
      <c r="F867" s="566" t="s">
        <v>2263</v>
      </c>
      <c r="G867" s="566" t="s">
        <v>2383</v>
      </c>
      <c r="H867" s="566" t="s">
        <v>437</v>
      </c>
      <c r="I867" s="566" t="s">
        <v>2029</v>
      </c>
      <c r="J867" s="566" t="s">
        <v>2388</v>
      </c>
      <c r="K867" s="566" t="s">
        <v>2031</v>
      </c>
      <c r="L867" s="567">
        <v>86.76</v>
      </c>
      <c r="M867" s="567">
        <v>86.76</v>
      </c>
      <c r="N867" s="566">
        <v>1</v>
      </c>
      <c r="O867" s="630">
        <v>1</v>
      </c>
      <c r="P867" s="567">
        <v>86.76</v>
      </c>
      <c r="Q867" s="582">
        <v>1</v>
      </c>
      <c r="R867" s="566">
        <v>1</v>
      </c>
      <c r="S867" s="582">
        <v>1</v>
      </c>
      <c r="T867" s="630">
        <v>1</v>
      </c>
      <c r="U867" s="612">
        <v>1</v>
      </c>
    </row>
    <row r="868" spans="1:21" ht="14.4" customHeight="1" x14ac:dyDescent="0.3">
      <c r="A868" s="565">
        <v>30</v>
      </c>
      <c r="B868" s="566" t="s">
        <v>438</v>
      </c>
      <c r="C868" s="566">
        <v>89301303</v>
      </c>
      <c r="D868" s="628" t="s">
        <v>3534</v>
      </c>
      <c r="E868" s="629" t="s">
        <v>2271</v>
      </c>
      <c r="F868" s="566" t="s">
        <v>2263</v>
      </c>
      <c r="G868" s="566" t="s">
        <v>2383</v>
      </c>
      <c r="H868" s="566" t="s">
        <v>437</v>
      </c>
      <c r="I868" s="566" t="s">
        <v>2029</v>
      </c>
      <c r="J868" s="566" t="s">
        <v>2030</v>
      </c>
      <c r="K868" s="566" t="s">
        <v>2031</v>
      </c>
      <c r="L868" s="567">
        <v>86.76</v>
      </c>
      <c r="M868" s="567">
        <v>173.52</v>
      </c>
      <c r="N868" s="566">
        <v>2</v>
      </c>
      <c r="O868" s="630">
        <v>1.5</v>
      </c>
      <c r="P868" s="567">
        <v>86.76</v>
      </c>
      <c r="Q868" s="582">
        <v>0.5</v>
      </c>
      <c r="R868" s="566">
        <v>1</v>
      </c>
      <c r="S868" s="582">
        <v>0.5</v>
      </c>
      <c r="T868" s="630">
        <v>1</v>
      </c>
      <c r="U868" s="612">
        <v>0.66666666666666663</v>
      </c>
    </row>
    <row r="869" spans="1:21" ht="14.4" customHeight="1" x14ac:dyDescent="0.3">
      <c r="A869" s="565">
        <v>30</v>
      </c>
      <c r="B869" s="566" t="s">
        <v>438</v>
      </c>
      <c r="C869" s="566">
        <v>89301303</v>
      </c>
      <c r="D869" s="628" t="s">
        <v>3534</v>
      </c>
      <c r="E869" s="629" t="s">
        <v>2271</v>
      </c>
      <c r="F869" s="566" t="s">
        <v>2263</v>
      </c>
      <c r="G869" s="566" t="s">
        <v>2391</v>
      </c>
      <c r="H869" s="566" t="s">
        <v>437</v>
      </c>
      <c r="I869" s="566" t="s">
        <v>3165</v>
      </c>
      <c r="J869" s="566" t="s">
        <v>3166</v>
      </c>
      <c r="K869" s="566" t="s">
        <v>457</v>
      </c>
      <c r="L869" s="567">
        <v>0</v>
      </c>
      <c r="M869" s="567">
        <v>0</v>
      </c>
      <c r="N869" s="566">
        <v>6</v>
      </c>
      <c r="O869" s="630">
        <v>1</v>
      </c>
      <c r="P869" s="567"/>
      <c r="Q869" s="582"/>
      <c r="R869" s="566"/>
      <c r="S869" s="582">
        <v>0</v>
      </c>
      <c r="T869" s="630"/>
      <c r="U869" s="612">
        <v>0</v>
      </c>
    </row>
    <row r="870" spans="1:21" ht="14.4" customHeight="1" x14ac:dyDescent="0.3">
      <c r="A870" s="565">
        <v>30</v>
      </c>
      <c r="B870" s="566" t="s">
        <v>438</v>
      </c>
      <c r="C870" s="566">
        <v>89301303</v>
      </c>
      <c r="D870" s="628" t="s">
        <v>3534</v>
      </c>
      <c r="E870" s="629" t="s">
        <v>2271</v>
      </c>
      <c r="F870" s="566" t="s">
        <v>2263</v>
      </c>
      <c r="G870" s="566" t="s">
        <v>2391</v>
      </c>
      <c r="H870" s="566" t="s">
        <v>1360</v>
      </c>
      <c r="I870" s="566" t="s">
        <v>3167</v>
      </c>
      <c r="J870" s="566" t="s">
        <v>1502</v>
      </c>
      <c r="K870" s="566" t="s">
        <v>3168</v>
      </c>
      <c r="L870" s="567">
        <v>0</v>
      </c>
      <c r="M870" s="567">
        <v>0</v>
      </c>
      <c r="N870" s="566">
        <v>1</v>
      </c>
      <c r="O870" s="630">
        <v>0.5</v>
      </c>
      <c r="P870" s="567"/>
      <c r="Q870" s="582"/>
      <c r="R870" s="566"/>
      <c r="S870" s="582">
        <v>0</v>
      </c>
      <c r="T870" s="630"/>
      <c r="U870" s="612">
        <v>0</v>
      </c>
    </row>
    <row r="871" spans="1:21" ht="14.4" customHeight="1" x14ac:dyDescent="0.3">
      <c r="A871" s="565">
        <v>30</v>
      </c>
      <c r="B871" s="566" t="s">
        <v>438</v>
      </c>
      <c r="C871" s="566">
        <v>89301303</v>
      </c>
      <c r="D871" s="628" t="s">
        <v>3534</v>
      </c>
      <c r="E871" s="629" t="s">
        <v>2271</v>
      </c>
      <c r="F871" s="566" t="s">
        <v>2263</v>
      </c>
      <c r="G871" s="566" t="s">
        <v>2391</v>
      </c>
      <c r="H871" s="566" t="s">
        <v>437</v>
      </c>
      <c r="I871" s="566" t="s">
        <v>3169</v>
      </c>
      <c r="J871" s="566" t="s">
        <v>3166</v>
      </c>
      <c r="K871" s="566" t="s">
        <v>3100</v>
      </c>
      <c r="L871" s="567">
        <v>0</v>
      </c>
      <c r="M871" s="567">
        <v>0</v>
      </c>
      <c r="N871" s="566">
        <v>1</v>
      </c>
      <c r="O871" s="630">
        <v>1</v>
      </c>
      <c r="P871" s="567"/>
      <c r="Q871" s="582"/>
      <c r="R871" s="566"/>
      <c r="S871" s="582">
        <v>0</v>
      </c>
      <c r="T871" s="630"/>
      <c r="U871" s="612">
        <v>0</v>
      </c>
    </row>
    <row r="872" spans="1:21" ht="14.4" customHeight="1" x14ac:dyDescent="0.3">
      <c r="A872" s="565">
        <v>30</v>
      </c>
      <c r="B872" s="566" t="s">
        <v>438</v>
      </c>
      <c r="C872" s="566">
        <v>89301303</v>
      </c>
      <c r="D872" s="628" t="s">
        <v>3534</v>
      </c>
      <c r="E872" s="629" t="s">
        <v>2271</v>
      </c>
      <c r="F872" s="566" t="s">
        <v>2263</v>
      </c>
      <c r="G872" s="566" t="s">
        <v>2747</v>
      </c>
      <c r="H872" s="566" t="s">
        <v>437</v>
      </c>
      <c r="I872" s="566" t="s">
        <v>3170</v>
      </c>
      <c r="J872" s="566" t="s">
        <v>3171</v>
      </c>
      <c r="K872" s="566" t="s">
        <v>3172</v>
      </c>
      <c r="L872" s="567">
        <v>140.16</v>
      </c>
      <c r="M872" s="567">
        <v>420.48</v>
      </c>
      <c r="N872" s="566">
        <v>3</v>
      </c>
      <c r="O872" s="630">
        <v>0.5</v>
      </c>
      <c r="P872" s="567">
        <v>420.48</v>
      </c>
      <c r="Q872" s="582">
        <v>1</v>
      </c>
      <c r="R872" s="566">
        <v>3</v>
      </c>
      <c r="S872" s="582">
        <v>1</v>
      </c>
      <c r="T872" s="630">
        <v>0.5</v>
      </c>
      <c r="U872" s="612">
        <v>1</v>
      </c>
    </row>
    <row r="873" spans="1:21" ht="14.4" customHeight="1" x14ac:dyDescent="0.3">
      <c r="A873" s="565">
        <v>30</v>
      </c>
      <c r="B873" s="566" t="s">
        <v>438</v>
      </c>
      <c r="C873" s="566">
        <v>89301303</v>
      </c>
      <c r="D873" s="628" t="s">
        <v>3534</v>
      </c>
      <c r="E873" s="629" t="s">
        <v>2271</v>
      </c>
      <c r="F873" s="566" t="s">
        <v>2263</v>
      </c>
      <c r="G873" s="566" t="s">
        <v>2747</v>
      </c>
      <c r="H873" s="566" t="s">
        <v>437</v>
      </c>
      <c r="I873" s="566" t="s">
        <v>3173</v>
      </c>
      <c r="J873" s="566" t="s">
        <v>548</v>
      </c>
      <c r="K873" s="566" t="s">
        <v>3174</v>
      </c>
      <c r="L873" s="567">
        <v>233.9</v>
      </c>
      <c r="M873" s="567">
        <v>233.9</v>
      </c>
      <c r="N873" s="566">
        <v>1</v>
      </c>
      <c r="O873" s="630">
        <v>0.5</v>
      </c>
      <c r="P873" s="567"/>
      <c r="Q873" s="582">
        <v>0</v>
      </c>
      <c r="R873" s="566"/>
      <c r="S873" s="582">
        <v>0</v>
      </c>
      <c r="T873" s="630"/>
      <c r="U873" s="612">
        <v>0</v>
      </c>
    </row>
    <row r="874" spans="1:21" ht="14.4" customHeight="1" x14ac:dyDescent="0.3">
      <c r="A874" s="565">
        <v>30</v>
      </c>
      <c r="B874" s="566" t="s">
        <v>438</v>
      </c>
      <c r="C874" s="566">
        <v>89301303</v>
      </c>
      <c r="D874" s="628" t="s">
        <v>3534</v>
      </c>
      <c r="E874" s="629" t="s">
        <v>2271</v>
      </c>
      <c r="F874" s="566" t="s">
        <v>2263</v>
      </c>
      <c r="G874" s="566" t="s">
        <v>2747</v>
      </c>
      <c r="H874" s="566" t="s">
        <v>1360</v>
      </c>
      <c r="I874" s="566" t="s">
        <v>3175</v>
      </c>
      <c r="J874" s="566" t="s">
        <v>1381</v>
      </c>
      <c r="K874" s="566" t="s">
        <v>576</v>
      </c>
      <c r="L874" s="567">
        <v>250.62</v>
      </c>
      <c r="M874" s="567">
        <v>250.62</v>
      </c>
      <c r="N874" s="566">
        <v>1</v>
      </c>
      <c r="O874" s="630">
        <v>0.5</v>
      </c>
      <c r="P874" s="567">
        <v>250.62</v>
      </c>
      <c r="Q874" s="582">
        <v>1</v>
      </c>
      <c r="R874" s="566">
        <v>1</v>
      </c>
      <c r="S874" s="582">
        <v>1</v>
      </c>
      <c r="T874" s="630">
        <v>0.5</v>
      </c>
      <c r="U874" s="612">
        <v>1</v>
      </c>
    </row>
    <row r="875" spans="1:21" ht="14.4" customHeight="1" x14ac:dyDescent="0.3">
      <c r="A875" s="565">
        <v>30</v>
      </c>
      <c r="B875" s="566" t="s">
        <v>438</v>
      </c>
      <c r="C875" s="566">
        <v>89301303</v>
      </c>
      <c r="D875" s="628" t="s">
        <v>3534</v>
      </c>
      <c r="E875" s="629" t="s">
        <v>2271</v>
      </c>
      <c r="F875" s="566" t="s">
        <v>2263</v>
      </c>
      <c r="G875" s="566" t="s">
        <v>2747</v>
      </c>
      <c r="H875" s="566" t="s">
        <v>1360</v>
      </c>
      <c r="I875" s="566" t="s">
        <v>3176</v>
      </c>
      <c r="J875" s="566" t="s">
        <v>1381</v>
      </c>
      <c r="K875" s="566" t="s">
        <v>576</v>
      </c>
      <c r="L875" s="567">
        <v>250.62</v>
      </c>
      <c r="M875" s="567">
        <v>250.62</v>
      </c>
      <c r="N875" s="566">
        <v>1</v>
      </c>
      <c r="O875" s="630">
        <v>0.5</v>
      </c>
      <c r="P875" s="567"/>
      <c r="Q875" s="582">
        <v>0</v>
      </c>
      <c r="R875" s="566"/>
      <c r="S875" s="582">
        <v>0</v>
      </c>
      <c r="T875" s="630"/>
      <c r="U875" s="612">
        <v>0</v>
      </c>
    </row>
    <row r="876" spans="1:21" ht="14.4" customHeight="1" x14ac:dyDescent="0.3">
      <c r="A876" s="565">
        <v>30</v>
      </c>
      <c r="B876" s="566" t="s">
        <v>438</v>
      </c>
      <c r="C876" s="566">
        <v>89301303</v>
      </c>
      <c r="D876" s="628" t="s">
        <v>3534</v>
      </c>
      <c r="E876" s="629" t="s">
        <v>2271</v>
      </c>
      <c r="F876" s="566" t="s">
        <v>2263</v>
      </c>
      <c r="G876" s="566" t="s">
        <v>2747</v>
      </c>
      <c r="H876" s="566" t="s">
        <v>437</v>
      </c>
      <c r="I876" s="566" t="s">
        <v>3177</v>
      </c>
      <c r="J876" s="566" t="s">
        <v>3178</v>
      </c>
      <c r="K876" s="566" t="s">
        <v>576</v>
      </c>
      <c r="L876" s="567">
        <v>0</v>
      </c>
      <c r="M876" s="567">
        <v>0</v>
      </c>
      <c r="N876" s="566">
        <v>1</v>
      </c>
      <c r="O876" s="630">
        <v>0.5</v>
      </c>
      <c r="P876" s="567"/>
      <c r="Q876" s="582"/>
      <c r="R876" s="566"/>
      <c r="S876" s="582">
        <v>0</v>
      </c>
      <c r="T876" s="630"/>
      <c r="U876" s="612">
        <v>0</v>
      </c>
    </row>
    <row r="877" spans="1:21" ht="14.4" customHeight="1" x14ac:dyDescent="0.3">
      <c r="A877" s="565">
        <v>30</v>
      </c>
      <c r="B877" s="566" t="s">
        <v>438</v>
      </c>
      <c r="C877" s="566">
        <v>89301303</v>
      </c>
      <c r="D877" s="628" t="s">
        <v>3534</v>
      </c>
      <c r="E877" s="629" t="s">
        <v>2271</v>
      </c>
      <c r="F877" s="566" t="s">
        <v>2263</v>
      </c>
      <c r="G877" s="566" t="s">
        <v>2747</v>
      </c>
      <c r="H877" s="566" t="s">
        <v>437</v>
      </c>
      <c r="I877" s="566" t="s">
        <v>3179</v>
      </c>
      <c r="J877" s="566" t="s">
        <v>548</v>
      </c>
      <c r="K877" s="566" t="s">
        <v>3180</v>
      </c>
      <c r="L877" s="567">
        <v>0</v>
      </c>
      <c r="M877" s="567">
        <v>0</v>
      </c>
      <c r="N877" s="566">
        <v>3</v>
      </c>
      <c r="O877" s="630">
        <v>1</v>
      </c>
      <c r="P877" s="567"/>
      <c r="Q877" s="582"/>
      <c r="R877" s="566"/>
      <c r="S877" s="582">
        <v>0</v>
      </c>
      <c r="T877" s="630"/>
      <c r="U877" s="612">
        <v>0</v>
      </c>
    </row>
    <row r="878" spans="1:21" ht="14.4" customHeight="1" x14ac:dyDescent="0.3">
      <c r="A878" s="565">
        <v>30</v>
      </c>
      <c r="B878" s="566" t="s">
        <v>438</v>
      </c>
      <c r="C878" s="566">
        <v>89301303</v>
      </c>
      <c r="D878" s="628" t="s">
        <v>3534</v>
      </c>
      <c r="E878" s="629" t="s">
        <v>2271</v>
      </c>
      <c r="F878" s="566" t="s">
        <v>2263</v>
      </c>
      <c r="G878" s="566" t="s">
        <v>2747</v>
      </c>
      <c r="H878" s="566" t="s">
        <v>437</v>
      </c>
      <c r="I878" s="566" t="s">
        <v>3181</v>
      </c>
      <c r="J878" s="566" t="s">
        <v>548</v>
      </c>
      <c r="K878" s="566" t="s">
        <v>3182</v>
      </c>
      <c r="L878" s="567">
        <v>0</v>
      </c>
      <c r="M878" s="567">
        <v>0</v>
      </c>
      <c r="N878" s="566">
        <v>3</v>
      </c>
      <c r="O878" s="630">
        <v>2.5</v>
      </c>
      <c r="P878" s="567"/>
      <c r="Q878" s="582"/>
      <c r="R878" s="566"/>
      <c r="S878" s="582">
        <v>0</v>
      </c>
      <c r="T878" s="630"/>
      <c r="U878" s="612">
        <v>0</v>
      </c>
    </row>
    <row r="879" spans="1:21" ht="14.4" customHeight="1" x14ac:dyDescent="0.3">
      <c r="A879" s="565">
        <v>30</v>
      </c>
      <c r="B879" s="566" t="s">
        <v>438</v>
      </c>
      <c r="C879" s="566">
        <v>89301303</v>
      </c>
      <c r="D879" s="628" t="s">
        <v>3534</v>
      </c>
      <c r="E879" s="629" t="s">
        <v>2271</v>
      </c>
      <c r="F879" s="566" t="s">
        <v>2263</v>
      </c>
      <c r="G879" s="566" t="s">
        <v>3183</v>
      </c>
      <c r="H879" s="566" t="s">
        <v>437</v>
      </c>
      <c r="I879" s="566" t="s">
        <v>3184</v>
      </c>
      <c r="J879" s="566" t="s">
        <v>3185</v>
      </c>
      <c r="K879" s="566" t="s">
        <v>3186</v>
      </c>
      <c r="L879" s="567">
        <v>0</v>
      </c>
      <c r="M879" s="567">
        <v>0</v>
      </c>
      <c r="N879" s="566">
        <v>1</v>
      </c>
      <c r="O879" s="630">
        <v>1</v>
      </c>
      <c r="P879" s="567">
        <v>0</v>
      </c>
      <c r="Q879" s="582"/>
      <c r="R879" s="566">
        <v>1</v>
      </c>
      <c r="S879" s="582">
        <v>1</v>
      </c>
      <c r="T879" s="630">
        <v>1</v>
      </c>
      <c r="U879" s="612">
        <v>1</v>
      </c>
    </row>
    <row r="880" spans="1:21" ht="14.4" customHeight="1" x14ac:dyDescent="0.3">
      <c r="A880" s="565">
        <v>30</v>
      </c>
      <c r="B880" s="566" t="s">
        <v>438</v>
      </c>
      <c r="C880" s="566">
        <v>89301303</v>
      </c>
      <c r="D880" s="628" t="s">
        <v>3534</v>
      </c>
      <c r="E880" s="629" t="s">
        <v>2271</v>
      </c>
      <c r="F880" s="566" t="s">
        <v>2263</v>
      </c>
      <c r="G880" s="566" t="s">
        <v>3187</v>
      </c>
      <c r="H880" s="566" t="s">
        <v>437</v>
      </c>
      <c r="I880" s="566" t="s">
        <v>3188</v>
      </c>
      <c r="J880" s="566" t="s">
        <v>3189</v>
      </c>
      <c r="K880" s="566" t="s">
        <v>3190</v>
      </c>
      <c r="L880" s="567">
        <v>189.92</v>
      </c>
      <c r="M880" s="567">
        <v>569.76</v>
      </c>
      <c r="N880" s="566">
        <v>3</v>
      </c>
      <c r="O880" s="630">
        <v>2</v>
      </c>
      <c r="P880" s="567">
        <v>569.76</v>
      </c>
      <c r="Q880" s="582">
        <v>1</v>
      </c>
      <c r="R880" s="566">
        <v>3</v>
      </c>
      <c r="S880" s="582">
        <v>1</v>
      </c>
      <c r="T880" s="630">
        <v>2</v>
      </c>
      <c r="U880" s="612">
        <v>1</v>
      </c>
    </row>
    <row r="881" spans="1:21" ht="14.4" customHeight="1" x14ac:dyDescent="0.3">
      <c r="A881" s="565">
        <v>30</v>
      </c>
      <c r="B881" s="566" t="s">
        <v>438</v>
      </c>
      <c r="C881" s="566">
        <v>89301303</v>
      </c>
      <c r="D881" s="628" t="s">
        <v>3534</v>
      </c>
      <c r="E881" s="629" t="s">
        <v>2271</v>
      </c>
      <c r="F881" s="566" t="s">
        <v>2263</v>
      </c>
      <c r="G881" s="566" t="s">
        <v>2397</v>
      </c>
      <c r="H881" s="566" t="s">
        <v>1360</v>
      </c>
      <c r="I881" s="566" t="s">
        <v>2398</v>
      </c>
      <c r="J881" s="566" t="s">
        <v>1448</v>
      </c>
      <c r="K881" s="566" t="s">
        <v>2399</v>
      </c>
      <c r="L881" s="567">
        <v>172.82</v>
      </c>
      <c r="M881" s="567">
        <v>172.82</v>
      </c>
      <c r="N881" s="566">
        <v>1</v>
      </c>
      <c r="O881" s="630">
        <v>0.5</v>
      </c>
      <c r="P881" s="567"/>
      <c r="Q881" s="582">
        <v>0</v>
      </c>
      <c r="R881" s="566"/>
      <c r="S881" s="582">
        <v>0</v>
      </c>
      <c r="T881" s="630"/>
      <c r="U881" s="612">
        <v>0</v>
      </c>
    </row>
    <row r="882" spans="1:21" ht="14.4" customHeight="1" x14ac:dyDescent="0.3">
      <c r="A882" s="565">
        <v>30</v>
      </c>
      <c r="B882" s="566" t="s">
        <v>438</v>
      </c>
      <c r="C882" s="566">
        <v>89301303</v>
      </c>
      <c r="D882" s="628" t="s">
        <v>3534</v>
      </c>
      <c r="E882" s="629" t="s">
        <v>2271</v>
      </c>
      <c r="F882" s="566" t="s">
        <v>2263</v>
      </c>
      <c r="G882" s="566" t="s">
        <v>2397</v>
      </c>
      <c r="H882" s="566" t="s">
        <v>437</v>
      </c>
      <c r="I882" s="566" t="s">
        <v>3191</v>
      </c>
      <c r="J882" s="566" t="s">
        <v>805</v>
      </c>
      <c r="K882" s="566" t="s">
        <v>3192</v>
      </c>
      <c r="L882" s="567">
        <v>0</v>
      </c>
      <c r="M882" s="567">
        <v>0</v>
      </c>
      <c r="N882" s="566">
        <v>1</v>
      </c>
      <c r="O882" s="630">
        <v>1</v>
      </c>
      <c r="P882" s="567">
        <v>0</v>
      </c>
      <c r="Q882" s="582"/>
      <c r="R882" s="566">
        <v>1</v>
      </c>
      <c r="S882" s="582">
        <v>1</v>
      </c>
      <c r="T882" s="630">
        <v>1</v>
      </c>
      <c r="U882" s="612">
        <v>1</v>
      </c>
    </row>
    <row r="883" spans="1:21" ht="14.4" customHeight="1" x14ac:dyDescent="0.3">
      <c r="A883" s="565">
        <v>30</v>
      </c>
      <c r="B883" s="566" t="s">
        <v>438</v>
      </c>
      <c r="C883" s="566">
        <v>89301303</v>
      </c>
      <c r="D883" s="628" t="s">
        <v>3534</v>
      </c>
      <c r="E883" s="629" t="s">
        <v>2271</v>
      </c>
      <c r="F883" s="566" t="s">
        <v>2263</v>
      </c>
      <c r="G883" s="566" t="s">
        <v>2397</v>
      </c>
      <c r="H883" s="566" t="s">
        <v>1360</v>
      </c>
      <c r="I883" s="566" t="s">
        <v>1828</v>
      </c>
      <c r="J883" s="566" t="s">
        <v>1448</v>
      </c>
      <c r="K883" s="566" t="s">
        <v>1829</v>
      </c>
      <c r="L883" s="567">
        <v>86.41</v>
      </c>
      <c r="M883" s="567">
        <v>259.23</v>
      </c>
      <c r="N883" s="566">
        <v>3</v>
      </c>
      <c r="O883" s="630">
        <v>1.5</v>
      </c>
      <c r="P883" s="567">
        <v>172.82</v>
      </c>
      <c r="Q883" s="582">
        <v>0.66666666666666663</v>
      </c>
      <c r="R883" s="566">
        <v>2</v>
      </c>
      <c r="S883" s="582">
        <v>0.66666666666666663</v>
      </c>
      <c r="T883" s="630">
        <v>1</v>
      </c>
      <c r="U883" s="612">
        <v>0.66666666666666663</v>
      </c>
    </row>
    <row r="884" spans="1:21" ht="14.4" customHeight="1" x14ac:dyDescent="0.3">
      <c r="A884" s="565">
        <v>30</v>
      </c>
      <c r="B884" s="566" t="s">
        <v>438</v>
      </c>
      <c r="C884" s="566">
        <v>89301303</v>
      </c>
      <c r="D884" s="628" t="s">
        <v>3534</v>
      </c>
      <c r="E884" s="629" t="s">
        <v>2271</v>
      </c>
      <c r="F884" s="566" t="s">
        <v>2263</v>
      </c>
      <c r="G884" s="566" t="s">
        <v>2397</v>
      </c>
      <c r="H884" s="566" t="s">
        <v>437</v>
      </c>
      <c r="I884" s="566" t="s">
        <v>2895</v>
      </c>
      <c r="J884" s="566" t="s">
        <v>981</v>
      </c>
      <c r="K884" s="566" t="s">
        <v>2750</v>
      </c>
      <c r="L884" s="567">
        <v>107.66</v>
      </c>
      <c r="M884" s="567">
        <v>215.32</v>
      </c>
      <c r="N884" s="566">
        <v>2</v>
      </c>
      <c r="O884" s="630">
        <v>1</v>
      </c>
      <c r="P884" s="567">
        <v>215.32</v>
      </c>
      <c r="Q884" s="582">
        <v>1</v>
      </c>
      <c r="R884" s="566">
        <v>2</v>
      </c>
      <c r="S884" s="582">
        <v>1</v>
      </c>
      <c r="T884" s="630">
        <v>1</v>
      </c>
      <c r="U884" s="612">
        <v>1</v>
      </c>
    </row>
    <row r="885" spans="1:21" ht="14.4" customHeight="1" x14ac:dyDescent="0.3">
      <c r="A885" s="565">
        <v>30</v>
      </c>
      <c r="B885" s="566" t="s">
        <v>438</v>
      </c>
      <c r="C885" s="566">
        <v>89301303</v>
      </c>
      <c r="D885" s="628" t="s">
        <v>3534</v>
      </c>
      <c r="E885" s="629" t="s">
        <v>2271</v>
      </c>
      <c r="F885" s="566" t="s">
        <v>2263</v>
      </c>
      <c r="G885" s="566" t="s">
        <v>3193</v>
      </c>
      <c r="H885" s="566" t="s">
        <v>437</v>
      </c>
      <c r="I885" s="566" t="s">
        <v>3194</v>
      </c>
      <c r="J885" s="566" t="s">
        <v>3195</v>
      </c>
      <c r="K885" s="566" t="s">
        <v>765</v>
      </c>
      <c r="L885" s="567">
        <v>1313.92</v>
      </c>
      <c r="M885" s="567">
        <v>3941.76</v>
      </c>
      <c r="N885" s="566">
        <v>3</v>
      </c>
      <c r="O885" s="630">
        <v>1.5</v>
      </c>
      <c r="P885" s="567"/>
      <c r="Q885" s="582">
        <v>0</v>
      </c>
      <c r="R885" s="566"/>
      <c r="S885" s="582">
        <v>0</v>
      </c>
      <c r="T885" s="630"/>
      <c r="U885" s="612">
        <v>0</v>
      </c>
    </row>
    <row r="886" spans="1:21" ht="14.4" customHeight="1" x14ac:dyDescent="0.3">
      <c r="A886" s="565">
        <v>30</v>
      </c>
      <c r="B886" s="566" t="s">
        <v>438</v>
      </c>
      <c r="C886" s="566">
        <v>89301303</v>
      </c>
      <c r="D886" s="628" t="s">
        <v>3534</v>
      </c>
      <c r="E886" s="629" t="s">
        <v>2271</v>
      </c>
      <c r="F886" s="566" t="s">
        <v>2263</v>
      </c>
      <c r="G886" s="566" t="s">
        <v>3193</v>
      </c>
      <c r="H886" s="566" t="s">
        <v>437</v>
      </c>
      <c r="I886" s="566" t="s">
        <v>3196</v>
      </c>
      <c r="J886" s="566" t="s">
        <v>3195</v>
      </c>
      <c r="K886" s="566" t="s">
        <v>3197</v>
      </c>
      <c r="L886" s="567">
        <v>3941.76</v>
      </c>
      <c r="M886" s="567">
        <v>7883.52</v>
      </c>
      <c r="N886" s="566">
        <v>2</v>
      </c>
      <c r="O886" s="630">
        <v>1</v>
      </c>
      <c r="P886" s="567"/>
      <c r="Q886" s="582">
        <v>0</v>
      </c>
      <c r="R886" s="566"/>
      <c r="S886" s="582">
        <v>0</v>
      </c>
      <c r="T886" s="630"/>
      <c r="U886" s="612">
        <v>0</v>
      </c>
    </row>
    <row r="887" spans="1:21" ht="14.4" customHeight="1" x14ac:dyDescent="0.3">
      <c r="A887" s="565">
        <v>30</v>
      </c>
      <c r="B887" s="566" t="s">
        <v>438</v>
      </c>
      <c r="C887" s="566">
        <v>89301303</v>
      </c>
      <c r="D887" s="628" t="s">
        <v>3534</v>
      </c>
      <c r="E887" s="629" t="s">
        <v>2271</v>
      </c>
      <c r="F887" s="566" t="s">
        <v>2263</v>
      </c>
      <c r="G887" s="566" t="s">
        <v>2402</v>
      </c>
      <c r="H887" s="566" t="s">
        <v>437</v>
      </c>
      <c r="I887" s="566" t="s">
        <v>3198</v>
      </c>
      <c r="J887" s="566" t="s">
        <v>3199</v>
      </c>
      <c r="K887" s="566" t="s">
        <v>3200</v>
      </c>
      <c r="L887" s="567">
        <v>44.92</v>
      </c>
      <c r="M887" s="567">
        <v>44.92</v>
      </c>
      <c r="N887" s="566">
        <v>1</v>
      </c>
      <c r="O887" s="630">
        <v>1</v>
      </c>
      <c r="P887" s="567">
        <v>44.92</v>
      </c>
      <c r="Q887" s="582">
        <v>1</v>
      </c>
      <c r="R887" s="566">
        <v>1</v>
      </c>
      <c r="S887" s="582">
        <v>1</v>
      </c>
      <c r="T887" s="630">
        <v>1</v>
      </c>
      <c r="U887" s="612">
        <v>1</v>
      </c>
    </row>
    <row r="888" spans="1:21" ht="14.4" customHeight="1" x14ac:dyDescent="0.3">
      <c r="A888" s="565">
        <v>30</v>
      </c>
      <c r="B888" s="566" t="s">
        <v>438</v>
      </c>
      <c r="C888" s="566">
        <v>89301303</v>
      </c>
      <c r="D888" s="628" t="s">
        <v>3534</v>
      </c>
      <c r="E888" s="629" t="s">
        <v>2271</v>
      </c>
      <c r="F888" s="566" t="s">
        <v>2263</v>
      </c>
      <c r="G888" s="566" t="s">
        <v>2402</v>
      </c>
      <c r="H888" s="566" t="s">
        <v>437</v>
      </c>
      <c r="I888" s="566" t="s">
        <v>2408</v>
      </c>
      <c r="J888" s="566" t="s">
        <v>881</v>
      </c>
      <c r="K888" s="566" t="s">
        <v>2409</v>
      </c>
      <c r="L888" s="567">
        <v>0</v>
      </c>
      <c r="M888" s="567">
        <v>0</v>
      </c>
      <c r="N888" s="566">
        <v>9</v>
      </c>
      <c r="O888" s="630">
        <v>2</v>
      </c>
      <c r="P888" s="567"/>
      <c r="Q888" s="582"/>
      <c r="R888" s="566"/>
      <c r="S888" s="582">
        <v>0</v>
      </c>
      <c r="T888" s="630"/>
      <c r="U888" s="612">
        <v>0</v>
      </c>
    </row>
    <row r="889" spans="1:21" ht="14.4" customHeight="1" x14ac:dyDescent="0.3">
      <c r="A889" s="565">
        <v>30</v>
      </c>
      <c r="B889" s="566" t="s">
        <v>438</v>
      </c>
      <c r="C889" s="566">
        <v>89301303</v>
      </c>
      <c r="D889" s="628" t="s">
        <v>3534</v>
      </c>
      <c r="E889" s="629" t="s">
        <v>2271</v>
      </c>
      <c r="F889" s="566" t="s">
        <v>2263</v>
      </c>
      <c r="G889" s="566" t="s">
        <v>2402</v>
      </c>
      <c r="H889" s="566" t="s">
        <v>437</v>
      </c>
      <c r="I889" s="566" t="s">
        <v>2412</v>
      </c>
      <c r="J889" s="566" t="s">
        <v>605</v>
      </c>
      <c r="K889" s="566" t="s">
        <v>2413</v>
      </c>
      <c r="L889" s="567">
        <v>33.68</v>
      </c>
      <c r="M889" s="567">
        <v>101.03999999999999</v>
      </c>
      <c r="N889" s="566">
        <v>3</v>
      </c>
      <c r="O889" s="630">
        <v>0.5</v>
      </c>
      <c r="P889" s="567">
        <v>101.03999999999999</v>
      </c>
      <c r="Q889" s="582">
        <v>1</v>
      </c>
      <c r="R889" s="566">
        <v>3</v>
      </c>
      <c r="S889" s="582">
        <v>1</v>
      </c>
      <c r="T889" s="630">
        <v>0.5</v>
      </c>
      <c r="U889" s="612">
        <v>1</v>
      </c>
    </row>
    <row r="890" spans="1:21" ht="14.4" customHeight="1" x14ac:dyDescent="0.3">
      <c r="A890" s="565">
        <v>30</v>
      </c>
      <c r="B890" s="566" t="s">
        <v>438</v>
      </c>
      <c r="C890" s="566">
        <v>89301303</v>
      </c>
      <c r="D890" s="628" t="s">
        <v>3534</v>
      </c>
      <c r="E890" s="629" t="s">
        <v>2271</v>
      </c>
      <c r="F890" s="566" t="s">
        <v>2263</v>
      </c>
      <c r="G890" s="566" t="s">
        <v>2402</v>
      </c>
      <c r="H890" s="566" t="s">
        <v>437</v>
      </c>
      <c r="I890" s="566" t="s">
        <v>3201</v>
      </c>
      <c r="J890" s="566" t="s">
        <v>1013</v>
      </c>
      <c r="K890" s="566" t="s">
        <v>3202</v>
      </c>
      <c r="L890" s="567">
        <v>0</v>
      </c>
      <c r="M890" s="567">
        <v>0</v>
      </c>
      <c r="N890" s="566">
        <v>1</v>
      </c>
      <c r="O890" s="630">
        <v>0.5</v>
      </c>
      <c r="P890" s="567">
        <v>0</v>
      </c>
      <c r="Q890" s="582"/>
      <c r="R890" s="566">
        <v>1</v>
      </c>
      <c r="S890" s="582">
        <v>1</v>
      </c>
      <c r="T890" s="630">
        <v>0.5</v>
      </c>
      <c r="U890" s="612">
        <v>1</v>
      </c>
    </row>
    <row r="891" spans="1:21" ht="14.4" customHeight="1" x14ac:dyDescent="0.3">
      <c r="A891" s="565">
        <v>30</v>
      </c>
      <c r="B891" s="566" t="s">
        <v>438</v>
      </c>
      <c r="C891" s="566">
        <v>89301303</v>
      </c>
      <c r="D891" s="628" t="s">
        <v>3534</v>
      </c>
      <c r="E891" s="629" t="s">
        <v>2271</v>
      </c>
      <c r="F891" s="566" t="s">
        <v>2263</v>
      </c>
      <c r="G891" s="566" t="s">
        <v>2402</v>
      </c>
      <c r="H891" s="566" t="s">
        <v>437</v>
      </c>
      <c r="I891" s="566" t="s">
        <v>2993</v>
      </c>
      <c r="J891" s="566" t="s">
        <v>1013</v>
      </c>
      <c r="K891" s="566" t="s">
        <v>1014</v>
      </c>
      <c r="L891" s="567">
        <v>60.02</v>
      </c>
      <c r="M891" s="567">
        <v>360.12</v>
      </c>
      <c r="N891" s="566">
        <v>6</v>
      </c>
      <c r="O891" s="630">
        <v>1.5</v>
      </c>
      <c r="P891" s="567">
        <v>180.06</v>
      </c>
      <c r="Q891" s="582">
        <v>0.5</v>
      </c>
      <c r="R891" s="566">
        <v>3</v>
      </c>
      <c r="S891" s="582">
        <v>0.5</v>
      </c>
      <c r="T891" s="630">
        <v>1</v>
      </c>
      <c r="U891" s="612">
        <v>0.66666666666666663</v>
      </c>
    </row>
    <row r="892" spans="1:21" ht="14.4" customHeight="1" x14ac:dyDescent="0.3">
      <c r="A892" s="565">
        <v>30</v>
      </c>
      <c r="B892" s="566" t="s">
        <v>438</v>
      </c>
      <c r="C892" s="566">
        <v>89301303</v>
      </c>
      <c r="D892" s="628" t="s">
        <v>3534</v>
      </c>
      <c r="E892" s="629" t="s">
        <v>2271</v>
      </c>
      <c r="F892" s="566" t="s">
        <v>2263</v>
      </c>
      <c r="G892" s="566" t="s">
        <v>2994</v>
      </c>
      <c r="H892" s="566" t="s">
        <v>437</v>
      </c>
      <c r="I892" s="566" t="s">
        <v>2995</v>
      </c>
      <c r="J892" s="566" t="s">
        <v>1572</v>
      </c>
      <c r="K892" s="566" t="s">
        <v>2546</v>
      </c>
      <c r="L892" s="567">
        <v>31.54</v>
      </c>
      <c r="M892" s="567">
        <v>31.54</v>
      </c>
      <c r="N892" s="566">
        <v>1</v>
      </c>
      <c r="O892" s="630">
        <v>1</v>
      </c>
      <c r="P892" s="567"/>
      <c r="Q892" s="582">
        <v>0</v>
      </c>
      <c r="R892" s="566"/>
      <c r="S892" s="582">
        <v>0</v>
      </c>
      <c r="T892" s="630"/>
      <c r="U892" s="612">
        <v>0</v>
      </c>
    </row>
    <row r="893" spans="1:21" ht="14.4" customHeight="1" x14ac:dyDescent="0.3">
      <c r="A893" s="565">
        <v>30</v>
      </c>
      <c r="B893" s="566" t="s">
        <v>438</v>
      </c>
      <c r="C893" s="566">
        <v>89301303</v>
      </c>
      <c r="D893" s="628" t="s">
        <v>3534</v>
      </c>
      <c r="E893" s="629" t="s">
        <v>2271</v>
      </c>
      <c r="F893" s="566" t="s">
        <v>2263</v>
      </c>
      <c r="G893" s="566" t="s">
        <v>2619</v>
      </c>
      <c r="H893" s="566" t="s">
        <v>437</v>
      </c>
      <c r="I893" s="566" t="s">
        <v>3203</v>
      </c>
      <c r="J893" s="566" t="s">
        <v>670</v>
      </c>
      <c r="K893" s="566" t="s">
        <v>3204</v>
      </c>
      <c r="L893" s="567">
        <v>0</v>
      </c>
      <c r="M893" s="567">
        <v>0</v>
      </c>
      <c r="N893" s="566">
        <v>1</v>
      </c>
      <c r="O893" s="630">
        <v>1</v>
      </c>
      <c r="P893" s="567"/>
      <c r="Q893" s="582"/>
      <c r="R893" s="566"/>
      <c r="S893" s="582">
        <v>0</v>
      </c>
      <c r="T893" s="630"/>
      <c r="U893" s="612">
        <v>0</v>
      </c>
    </row>
    <row r="894" spans="1:21" ht="14.4" customHeight="1" x14ac:dyDescent="0.3">
      <c r="A894" s="565">
        <v>30</v>
      </c>
      <c r="B894" s="566" t="s">
        <v>438</v>
      </c>
      <c r="C894" s="566">
        <v>89301303</v>
      </c>
      <c r="D894" s="628" t="s">
        <v>3534</v>
      </c>
      <c r="E894" s="629" t="s">
        <v>2271</v>
      </c>
      <c r="F894" s="566" t="s">
        <v>2263</v>
      </c>
      <c r="G894" s="566" t="s">
        <v>2619</v>
      </c>
      <c r="H894" s="566" t="s">
        <v>437</v>
      </c>
      <c r="I894" s="566" t="s">
        <v>3205</v>
      </c>
      <c r="J894" s="566" t="s">
        <v>670</v>
      </c>
      <c r="K894" s="566" t="s">
        <v>3206</v>
      </c>
      <c r="L894" s="567">
        <v>0</v>
      </c>
      <c r="M894" s="567">
        <v>0</v>
      </c>
      <c r="N894" s="566">
        <v>3</v>
      </c>
      <c r="O894" s="630">
        <v>0.5</v>
      </c>
      <c r="P894" s="567"/>
      <c r="Q894" s="582"/>
      <c r="R894" s="566"/>
      <c r="S894" s="582">
        <v>0</v>
      </c>
      <c r="T894" s="630"/>
      <c r="U894" s="612">
        <v>0</v>
      </c>
    </row>
    <row r="895" spans="1:21" ht="14.4" customHeight="1" x14ac:dyDescent="0.3">
      <c r="A895" s="565">
        <v>30</v>
      </c>
      <c r="B895" s="566" t="s">
        <v>438</v>
      </c>
      <c r="C895" s="566">
        <v>89301303</v>
      </c>
      <c r="D895" s="628" t="s">
        <v>3534</v>
      </c>
      <c r="E895" s="629" t="s">
        <v>2271</v>
      </c>
      <c r="F895" s="566" t="s">
        <v>2263</v>
      </c>
      <c r="G895" s="566" t="s">
        <v>3207</v>
      </c>
      <c r="H895" s="566" t="s">
        <v>437</v>
      </c>
      <c r="I895" s="566" t="s">
        <v>3208</v>
      </c>
      <c r="J895" s="566" t="s">
        <v>1598</v>
      </c>
      <c r="K895" s="566" t="s">
        <v>1599</v>
      </c>
      <c r="L895" s="567">
        <v>72.94</v>
      </c>
      <c r="M895" s="567">
        <v>72.94</v>
      </c>
      <c r="N895" s="566">
        <v>1</v>
      </c>
      <c r="O895" s="630">
        <v>0.5</v>
      </c>
      <c r="P895" s="567">
        <v>72.94</v>
      </c>
      <c r="Q895" s="582">
        <v>1</v>
      </c>
      <c r="R895" s="566">
        <v>1</v>
      </c>
      <c r="S895" s="582">
        <v>1</v>
      </c>
      <c r="T895" s="630">
        <v>0.5</v>
      </c>
      <c r="U895" s="612">
        <v>1</v>
      </c>
    </row>
    <row r="896" spans="1:21" ht="14.4" customHeight="1" x14ac:dyDescent="0.3">
      <c r="A896" s="565">
        <v>30</v>
      </c>
      <c r="B896" s="566" t="s">
        <v>438</v>
      </c>
      <c r="C896" s="566">
        <v>89301303</v>
      </c>
      <c r="D896" s="628" t="s">
        <v>3534</v>
      </c>
      <c r="E896" s="629" t="s">
        <v>2271</v>
      </c>
      <c r="F896" s="566" t="s">
        <v>2263</v>
      </c>
      <c r="G896" s="566" t="s">
        <v>2623</v>
      </c>
      <c r="H896" s="566" t="s">
        <v>437</v>
      </c>
      <c r="I896" s="566" t="s">
        <v>2626</v>
      </c>
      <c r="J896" s="566" t="s">
        <v>1043</v>
      </c>
      <c r="K896" s="566" t="s">
        <v>2151</v>
      </c>
      <c r="L896" s="567">
        <v>64.39</v>
      </c>
      <c r="M896" s="567">
        <v>128.78</v>
      </c>
      <c r="N896" s="566">
        <v>2</v>
      </c>
      <c r="O896" s="630">
        <v>1.5</v>
      </c>
      <c r="P896" s="567"/>
      <c r="Q896" s="582">
        <v>0</v>
      </c>
      <c r="R896" s="566"/>
      <c r="S896" s="582">
        <v>0</v>
      </c>
      <c r="T896" s="630"/>
      <c r="U896" s="612">
        <v>0</v>
      </c>
    </row>
    <row r="897" spans="1:21" ht="14.4" customHeight="1" x14ac:dyDescent="0.3">
      <c r="A897" s="565">
        <v>30</v>
      </c>
      <c r="B897" s="566" t="s">
        <v>438</v>
      </c>
      <c r="C897" s="566">
        <v>89301303</v>
      </c>
      <c r="D897" s="628" t="s">
        <v>3534</v>
      </c>
      <c r="E897" s="629" t="s">
        <v>2271</v>
      </c>
      <c r="F897" s="566" t="s">
        <v>2263</v>
      </c>
      <c r="G897" s="566" t="s">
        <v>3209</v>
      </c>
      <c r="H897" s="566" t="s">
        <v>1360</v>
      </c>
      <c r="I897" s="566" t="s">
        <v>2114</v>
      </c>
      <c r="J897" s="566" t="s">
        <v>1372</v>
      </c>
      <c r="K897" s="566" t="s">
        <v>2115</v>
      </c>
      <c r="L897" s="567">
        <v>96.63</v>
      </c>
      <c r="M897" s="567">
        <v>1352.8199999999997</v>
      </c>
      <c r="N897" s="566">
        <v>14</v>
      </c>
      <c r="O897" s="630">
        <v>4.5</v>
      </c>
      <c r="P897" s="567">
        <v>289.89</v>
      </c>
      <c r="Q897" s="582">
        <v>0.21428571428571433</v>
      </c>
      <c r="R897" s="566">
        <v>3</v>
      </c>
      <c r="S897" s="582">
        <v>0.21428571428571427</v>
      </c>
      <c r="T897" s="630">
        <v>2</v>
      </c>
      <c r="U897" s="612">
        <v>0.44444444444444442</v>
      </c>
    </row>
    <row r="898" spans="1:21" ht="14.4" customHeight="1" x14ac:dyDescent="0.3">
      <c r="A898" s="565">
        <v>30</v>
      </c>
      <c r="B898" s="566" t="s">
        <v>438</v>
      </c>
      <c r="C898" s="566">
        <v>89301303</v>
      </c>
      <c r="D898" s="628" t="s">
        <v>3534</v>
      </c>
      <c r="E898" s="629" t="s">
        <v>2271</v>
      </c>
      <c r="F898" s="566" t="s">
        <v>2263</v>
      </c>
      <c r="G898" s="566" t="s">
        <v>3209</v>
      </c>
      <c r="H898" s="566" t="s">
        <v>1360</v>
      </c>
      <c r="I898" s="566" t="s">
        <v>3210</v>
      </c>
      <c r="J898" s="566" t="s">
        <v>1372</v>
      </c>
      <c r="K898" s="566" t="s">
        <v>2990</v>
      </c>
      <c r="L898" s="567">
        <v>193.26</v>
      </c>
      <c r="M898" s="567">
        <v>1159.56</v>
      </c>
      <c r="N898" s="566">
        <v>6</v>
      </c>
      <c r="O898" s="630">
        <v>3.5</v>
      </c>
      <c r="P898" s="567">
        <v>966.3</v>
      </c>
      <c r="Q898" s="582">
        <v>0.83333333333333337</v>
      </c>
      <c r="R898" s="566">
        <v>5</v>
      </c>
      <c r="S898" s="582">
        <v>0.83333333333333337</v>
      </c>
      <c r="T898" s="630">
        <v>3</v>
      </c>
      <c r="U898" s="612">
        <v>0.8571428571428571</v>
      </c>
    </row>
    <row r="899" spans="1:21" ht="14.4" customHeight="1" x14ac:dyDescent="0.3">
      <c r="A899" s="565">
        <v>30</v>
      </c>
      <c r="B899" s="566" t="s">
        <v>438</v>
      </c>
      <c r="C899" s="566">
        <v>89301303</v>
      </c>
      <c r="D899" s="628" t="s">
        <v>3534</v>
      </c>
      <c r="E899" s="629" t="s">
        <v>2271</v>
      </c>
      <c r="F899" s="566" t="s">
        <v>2263</v>
      </c>
      <c r="G899" s="566" t="s">
        <v>3209</v>
      </c>
      <c r="H899" s="566" t="s">
        <v>437</v>
      </c>
      <c r="I899" s="566" t="s">
        <v>3211</v>
      </c>
      <c r="J899" s="566" t="s">
        <v>1372</v>
      </c>
      <c r="K899" s="566" t="s">
        <v>3212</v>
      </c>
      <c r="L899" s="567">
        <v>0</v>
      </c>
      <c r="M899" s="567">
        <v>0</v>
      </c>
      <c r="N899" s="566">
        <v>1</v>
      </c>
      <c r="O899" s="630">
        <v>1</v>
      </c>
      <c r="P899" s="567"/>
      <c r="Q899" s="582"/>
      <c r="R899" s="566"/>
      <c r="S899" s="582">
        <v>0</v>
      </c>
      <c r="T899" s="630"/>
      <c r="U899" s="612">
        <v>0</v>
      </c>
    </row>
    <row r="900" spans="1:21" ht="14.4" customHeight="1" x14ac:dyDescent="0.3">
      <c r="A900" s="565">
        <v>30</v>
      </c>
      <c r="B900" s="566" t="s">
        <v>438</v>
      </c>
      <c r="C900" s="566">
        <v>89301303</v>
      </c>
      <c r="D900" s="628" t="s">
        <v>3534</v>
      </c>
      <c r="E900" s="629" t="s">
        <v>2271</v>
      </c>
      <c r="F900" s="566" t="s">
        <v>2263</v>
      </c>
      <c r="G900" s="566" t="s">
        <v>3209</v>
      </c>
      <c r="H900" s="566" t="s">
        <v>437</v>
      </c>
      <c r="I900" s="566" t="s">
        <v>3213</v>
      </c>
      <c r="J900" s="566" t="s">
        <v>3214</v>
      </c>
      <c r="K900" s="566" t="s">
        <v>3215</v>
      </c>
      <c r="L900" s="567">
        <v>0</v>
      </c>
      <c r="M900" s="567">
        <v>0</v>
      </c>
      <c r="N900" s="566">
        <v>2</v>
      </c>
      <c r="O900" s="630">
        <v>0.5</v>
      </c>
      <c r="P900" s="567"/>
      <c r="Q900" s="582"/>
      <c r="R900" s="566"/>
      <c r="S900" s="582">
        <v>0</v>
      </c>
      <c r="T900" s="630"/>
      <c r="U900" s="612">
        <v>0</v>
      </c>
    </row>
    <row r="901" spans="1:21" ht="14.4" customHeight="1" x14ac:dyDescent="0.3">
      <c r="A901" s="565">
        <v>30</v>
      </c>
      <c r="B901" s="566" t="s">
        <v>438</v>
      </c>
      <c r="C901" s="566">
        <v>89301303</v>
      </c>
      <c r="D901" s="628" t="s">
        <v>3534</v>
      </c>
      <c r="E901" s="629" t="s">
        <v>2271</v>
      </c>
      <c r="F901" s="566" t="s">
        <v>2263</v>
      </c>
      <c r="G901" s="566" t="s">
        <v>2419</v>
      </c>
      <c r="H901" s="566" t="s">
        <v>437</v>
      </c>
      <c r="I901" s="566" t="s">
        <v>2420</v>
      </c>
      <c r="J901" s="566" t="s">
        <v>1607</v>
      </c>
      <c r="K901" s="566" t="s">
        <v>1608</v>
      </c>
      <c r="L901" s="567">
        <v>153.52000000000001</v>
      </c>
      <c r="M901" s="567">
        <v>153.52000000000001</v>
      </c>
      <c r="N901" s="566">
        <v>1</v>
      </c>
      <c r="O901" s="630">
        <v>1</v>
      </c>
      <c r="P901" s="567"/>
      <c r="Q901" s="582">
        <v>0</v>
      </c>
      <c r="R901" s="566"/>
      <c r="S901" s="582">
        <v>0</v>
      </c>
      <c r="T901" s="630"/>
      <c r="U901" s="612">
        <v>0</v>
      </c>
    </row>
    <row r="902" spans="1:21" ht="14.4" customHeight="1" x14ac:dyDescent="0.3">
      <c r="A902" s="565">
        <v>30</v>
      </c>
      <c r="B902" s="566" t="s">
        <v>438</v>
      </c>
      <c r="C902" s="566">
        <v>89301303</v>
      </c>
      <c r="D902" s="628" t="s">
        <v>3534</v>
      </c>
      <c r="E902" s="629" t="s">
        <v>2271</v>
      </c>
      <c r="F902" s="566" t="s">
        <v>2263</v>
      </c>
      <c r="G902" s="566" t="s">
        <v>3216</v>
      </c>
      <c r="H902" s="566" t="s">
        <v>437</v>
      </c>
      <c r="I902" s="566" t="s">
        <v>3217</v>
      </c>
      <c r="J902" s="566" t="s">
        <v>3218</v>
      </c>
      <c r="K902" s="566" t="s">
        <v>503</v>
      </c>
      <c r="L902" s="567">
        <v>49.28</v>
      </c>
      <c r="M902" s="567">
        <v>49.28</v>
      </c>
      <c r="N902" s="566">
        <v>1</v>
      </c>
      <c r="O902" s="630">
        <v>1</v>
      </c>
      <c r="P902" s="567"/>
      <c r="Q902" s="582">
        <v>0</v>
      </c>
      <c r="R902" s="566"/>
      <c r="S902" s="582">
        <v>0</v>
      </c>
      <c r="T902" s="630"/>
      <c r="U902" s="612">
        <v>0</v>
      </c>
    </row>
    <row r="903" spans="1:21" ht="14.4" customHeight="1" x14ac:dyDescent="0.3">
      <c r="A903" s="565">
        <v>30</v>
      </c>
      <c r="B903" s="566" t="s">
        <v>438</v>
      </c>
      <c r="C903" s="566">
        <v>89301303</v>
      </c>
      <c r="D903" s="628" t="s">
        <v>3534</v>
      </c>
      <c r="E903" s="629" t="s">
        <v>2271</v>
      </c>
      <c r="F903" s="566" t="s">
        <v>2263</v>
      </c>
      <c r="G903" s="566" t="s">
        <v>2421</v>
      </c>
      <c r="H903" s="566" t="s">
        <v>437</v>
      </c>
      <c r="I903" s="566" t="s">
        <v>2627</v>
      </c>
      <c r="J903" s="566" t="s">
        <v>2628</v>
      </c>
      <c r="K903" s="566" t="s">
        <v>834</v>
      </c>
      <c r="L903" s="567">
        <v>190.48</v>
      </c>
      <c r="M903" s="567">
        <v>571.43999999999994</v>
      </c>
      <c r="N903" s="566">
        <v>3</v>
      </c>
      <c r="O903" s="630">
        <v>0.5</v>
      </c>
      <c r="P903" s="567"/>
      <c r="Q903" s="582">
        <v>0</v>
      </c>
      <c r="R903" s="566"/>
      <c r="S903" s="582">
        <v>0</v>
      </c>
      <c r="T903" s="630"/>
      <c r="U903" s="612">
        <v>0</v>
      </c>
    </row>
    <row r="904" spans="1:21" ht="14.4" customHeight="1" x14ac:dyDescent="0.3">
      <c r="A904" s="565">
        <v>30</v>
      </c>
      <c r="B904" s="566" t="s">
        <v>438</v>
      </c>
      <c r="C904" s="566">
        <v>89301303</v>
      </c>
      <c r="D904" s="628" t="s">
        <v>3534</v>
      </c>
      <c r="E904" s="629" t="s">
        <v>2271</v>
      </c>
      <c r="F904" s="566" t="s">
        <v>2263</v>
      </c>
      <c r="G904" s="566" t="s">
        <v>2421</v>
      </c>
      <c r="H904" s="566" t="s">
        <v>437</v>
      </c>
      <c r="I904" s="566" t="s">
        <v>3219</v>
      </c>
      <c r="J904" s="566" t="s">
        <v>2761</v>
      </c>
      <c r="K904" s="566" t="s">
        <v>835</v>
      </c>
      <c r="L904" s="567">
        <v>612.26</v>
      </c>
      <c r="M904" s="567">
        <v>612.26</v>
      </c>
      <c r="N904" s="566">
        <v>1</v>
      </c>
      <c r="O904" s="630">
        <v>0.5</v>
      </c>
      <c r="P904" s="567">
        <v>612.26</v>
      </c>
      <c r="Q904" s="582">
        <v>1</v>
      </c>
      <c r="R904" s="566">
        <v>1</v>
      </c>
      <c r="S904" s="582">
        <v>1</v>
      </c>
      <c r="T904" s="630">
        <v>0.5</v>
      </c>
      <c r="U904" s="612">
        <v>1</v>
      </c>
    </row>
    <row r="905" spans="1:21" ht="14.4" customHeight="1" x14ac:dyDescent="0.3">
      <c r="A905" s="565">
        <v>30</v>
      </c>
      <c r="B905" s="566" t="s">
        <v>438</v>
      </c>
      <c r="C905" s="566">
        <v>89301303</v>
      </c>
      <c r="D905" s="628" t="s">
        <v>3534</v>
      </c>
      <c r="E905" s="629" t="s">
        <v>2271</v>
      </c>
      <c r="F905" s="566" t="s">
        <v>2263</v>
      </c>
      <c r="G905" s="566" t="s">
        <v>2421</v>
      </c>
      <c r="H905" s="566" t="s">
        <v>437</v>
      </c>
      <c r="I905" s="566" t="s">
        <v>1780</v>
      </c>
      <c r="J905" s="566" t="s">
        <v>833</v>
      </c>
      <c r="K905" s="566" t="s">
        <v>834</v>
      </c>
      <c r="L905" s="567">
        <v>190.48</v>
      </c>
      <c r="M905" s="567">
        <v>952.4</v>
      </c>
      <c r="N905" s="566">
        <v>5</v>
      </c>
      <c r="O905" s="630">
        <v>3</v>
      </c>
      <c r="P905" s="567">
        <v>190.48</v>
      </c>
      <c r="Q905" s="582">
        <v>0.19999999999999998</v>
      </c>
      <c r="R905" s="566">
        <v>1</v>
      </c>
      <c r="S905" s="582">
        <v>0.2</v>
      </c>
      <c r="T905" s="630">
        <v>1</v>
      </c>
      <c r="U905" s="612">
        <v>0.33333333333333331</v>
      </c>
    </row>
    <row r="906" spans="1:21" ht="14.4" customHeight="1" x14ac:dyDescent="0.3">
      <c r="A906" s="565">
        <v>30</v>
      </c>
      <c r="B906" s="566" t="s">
        <v>438</v>
      </c>
      <c r="C906" s="566">
        <v>89301303</v>
      </c>
      <c r="D906" s="628" t="s">
        <v>3534</v>
      </c>
      <c r="E906" s="629" t="s">
        <v>2271</v>
      </c>
      <c r="F906" s="566" t="s">
        <v>2263</v>
      </c>
      <c r="G906" s="566" t="s">
        <v>2421</v>
      </c>
      <c r="H906" s="566" t="s">
        <v>437</v>
      </c>
      <c r="I906" s="566" t="s">
        <v>1781</v>
      </c>
      <c r="J906" s="566" t="s">
        <v>833</v>
      </c>
      <c r="K906" s="566" t="s">
        <v>835</v>
      </c>
      <c r="L906" s="567">
        <v>612.26</v>
      </c>
      <c r="M906" s="567">
        <v>6122.6</v>
      </c>
      <c r="N906" s="566">
        <v>10</v>
      </c>
      <c r="O906" s="630">
        <v>6</v>
      </c>
      <c r="P906" s="567">
        <v>1224.52</v>
      </c>
      <c r="Q906" s="582">
        <v>0.19999999999999998</v>
      </c>
      <c r="R906" s="566">
        <v>2</v>
      </c>
      <c r="S906" s="582">
        <v>0.2</v>
      </c>
      <c r="T906" s="630">
        <v>0.5</v>
      </c>
      <c r="U906" s="612">
        <v>8.3333333333333329E-2</v>
      </c>
    </row>
    <row r="907" spans="1:21" ht="14.4" customHeight="1" x14ac:dyDescent="0.3">
      <c r="A907" s="565">
        <v>30</v>
      </c>
      <c r="B907" s="566" t="s">
        <v>438</v>
      </c>
      <c r="C907" s="566">
        <v>89301303</v>
      </c>
      <c r="D907" s="628" t="s">
        <v>3534</v>
      </c>
      <c r="E907" s="629" t="s">
        <v>2271</v>
      </c>
      <c r="F907" s="566" t="s">
        <v>2263</v>
      </c>
      <c r="G907" s="566" t="s">
        <v>2996</v>
      </c>
      <c r="H907" s="566" t="s">
        <v>437</v>
      </c>
      <c r="I907" s="566" t="s">
        <v>3220</v>
      </c>
      <c r="J907" s="566" t="s">
        <v>724</v>
      </c>
      <c r="K907" s="566" t="s">
        <v>3221</v>
      </c>
      <c r="L907" s="567">
        <v>0</v>
      </c>
      <c r="M907" s="567">
        <v>0</v>
      </c>
      <c r="N907" s="566">
        <v>1</v>
      </c>
      <c r="O907" s="630">
        <v>1</v>
      </c>
      <c r="P907" s="567">
        <v>0</v>
      </c>
      <c r="Q907" s="582"/>
      <c r="R907" s="566">
        <v>1</v>
      </c>
      <c r="S907" s="582">
        <v>1</v>
      </c>
      <c r="T907" s="630">
        <v>1</v>
      </c>
      <c r="U907" s="612">
        <v>1</v>
      </c>
    </row>
    <row r="908" spans="1:21" ht="14.4" customHeight="1" x14ac:dyDescent="0.3">
      <c r="A908" s="565">
        <v>30</v>
      </c>
      <c r="B908" s="566" t="s">
        <v>438</v>
      </c>
      <c r="C908" s="566">
        <v>89301303</v>
      </c>
      <c r="D908" s="628" t="s">
        <v>3534</v>
      </c>
      <c r="E908" s="629" t="s">
        <v>2271</v>
      </c>
      <c r="F908" s="566" t="s">
        <v>2263</v>
      </c>
      <c r="G908" s="566" t="s">
        <v>2996</v>
      </c>
      <c r="H908" s="566" t="s">
        <v>437</v>
      </c>
      <c r="I908" s="566" t="s">
        <v>2997</v>
      </c>
      <c r="J908" s="566" t="s">
        <v>724</v>
      </c>
      <c r="K908" s="566" t="s">
        <v>2998</v>
      </c>
      <c r="L908" s="567">
        <v>0</v>
      </c>
      <c r="M908" s="567">
        <v>0</v>
      </c>
      <c r="N908" s="566">
        <v>1</v>
      </c>
      <c r="O908" s="630">
        <v>1</v>
      </c>
      <c r="P908" s="567">
        <v>0</v>
      </c>
      <c r="Q908" s="582"/>
      <c r="R908" s="566">
        <v>1</v>
      </c>
      <c r="S908" s="582">
        <v>1</v>
      </c>
      <c r="T908" s="630">
        <v>1</v>
      </c>
      <c r="U908" s="612">
        <v>1</v>
      </c>
    </row>
    <row r="909" spans="1:21" ht="14.4" customHeight="1" x14ac:dyDescent="0.3">
      <c r="A909" s="565">
        <v>30</v>
      </c>
      <c r="B909" s="566" t="s">
        <v>438</v>
      </c>
      <c r="C909" s="566">
        <v>89301303</v>
      </c>
      <c r="D909" s="628" t="s">
        <v>3534</v>
      </c>
      <c r="E909" s="629" t="s">
        <v>2271</v>
      </c>
      <c r="F909" s="566" t="s">
        <v>2263</v>
      </c>
      <c r="G909" s="566" t="s">
        <v>3222</v>
      </c>
      <c r="H909" s="566" t="s">
        <v>437</v>
      </c>
      <c r="I909" s="566" t="s">
        <v>3223</v>
      </c>
      <c r="J909" s="566" t="s">
        <v>3224</v>
      </c>
      <c r="K909" s="566" t="s">
        <v>3225</v>
      </c>
      <c r="L909" s="567">
        <v>0</v>
      </c>
      <c r="M909" s="567">
        <v>0</v>
      </c>
      <c r="N909" s="566">
        <v>3</v>
      </c>
      <c r="O909" s="630">
        <v>1</v>
      </c>
      <c r="P909" s="567">
        <v>0</v>
      </c>
      <c r="Q909" s="582"/>
      <c r="R909" s="566">
        <v>3</v>
      </c>
      <c r="S909" s="582">
        <v>1</v>
      </c>
      <c r="T909" s="630">
        <v>1</v>
      </c>
      <c r="U909" s="612">
        <v>1</v>
      </c>
    </row>
    <row r="910" spans="1:21" ht="14.4" customHeight="1" x14ac:dyDescent="0.3">
      <c r="A910" s="565">
        <v>30</v>
      </c>
      <c r="B910" s="566" t="s">
        <v>438</v>
      </c>
      <c r="C910" s="566">
        <v>89301303</v>
      </c>
      <c r="D910" s="628" t="s">
        <v>3534</v>
      </c>
      <c r="E910" s="629" t="s">
        <v>2271</v>
      </c>
      <c r="F910" s="566" t="s">
        <v>2263</v>
      </c>
      <c r="G910" s="566" t="s">
        <v>2428</v>
      </c>
      <c r="H910" s="566" t="s">
        <v>437</v>
      </c>
      <c r="I910" s="566" t="s">
        <v>3226</v>
      </c>
      <c r="J910" s="566" t="s">
        <v>1289</v>
      </c>
      <c r="K910" s="566" t="s">
        <v>2430</v>
      </c>
      <c r="L910" s="567">
        <v>28.74</v>
      </c>
      <c r="M910" s="567">
        <v>86.22</v>
      </c>
      <c r="N910" s="566">
        <v>3</v>
      </c>
      <c r="O910" s="630">
        <v>0.5</v>
      </c>
      <c r="P910" s="567"/>
      <c r="Q910" s="582">
        <v>0</v>
      </c>
      <c r="R910" s="566"/>
      <c r="S910" s="582">
        <v>0</v>
      </c>
      <c r="T910" s="630"/>
      <c r="U910" s="612">
        <v>0</v>
      </c>
    </row>
    <row r="911" spans="1:21" ht="14.4" customHeight="1" x14ac:dyDescent="0.3">
      <c r="A911" s="565">
        <v>30</v>
      </c>
      <c r="B911" s="566" t="s">
        <v>438</v>
      </c>
      <c r="C911" s="566">
        <v>89301303</v>
      </c>
      <c r="D911" s="628" t="s">
        <v>3534</v>
      </c>
      <c r="E911" s="629" t="s">
        <v>2271</v>
      </c>
      <c r="F911" s="566" t="s">
        <v>2263</v>
      </c>
      <c r="G911" s="566" t="s">
        <v>2428</v>
      </c>
      <c r="H911" s="566" t="s">
        <v>437</v>
      </c>
      <c r="I911" s="566" t="s">
        <v>3227</v>
      </c>
      <c r="J911" s="566" t="s">
        <v>3228</v>
      </c>
      <c r="K911" s="566" t="s">
        <v>3229</v>
      </c>
      <c r="L911" s="567">
        <v>0</v>
      </c>
      <c r="M911" s="567">
        <v>0</v>
      </c>
      <c r="N911" s="566">
        <v>2</v>
      </c>
      <c r="O911" s="630">
        <v>1</v>
      </c>
      <c r="P911" s="567">
        <v>0</v>
      </c>
      <c r="Q911" s="582"/>
      <c r="R911" s="566">
        <v>2</v>
      </c>
      <c r="S911" s="582">
        <v>1</v>
      </c>
      <c r="T911" s="630">
        <v>1</v>
      </c>
      <c r="U911" s="612">
        <v>1</v>
      </c>
    </row>
    <row r="912" spans="1:21" ht="14.4" customHeight="1" x14ac:dyDescent="0.3">
      <c r="A912" s="565">
        <v>30</v>
      </c>
      <c r="B912" s="566" t="s">
        <v>438</v>
      </c>
      <c r="C912" s="566">
        <v>89301303</v>
      </c>
      <c r="D912" s="628" t="s">
        <v>3534</v>
      </c>
      <c r="E912" s="629" t="s">
        <v>2271</v>
      </c>
      <c r="F912" s="566" t="s">
        <v>2263</v>
      </c>
      <c r="G912" s="566" t="s">
        <v>2436</v>
      </c>
      <c r="H912" s="566" t="s">
        <v>437</v>
      </c>
      <c r="I912" s="566" t="s">
        <v>3230</v>
      </c>
      <c r="J912" s="566" t="s">
        <v>554</v>
      </c>
      <c r="K912" s="566" t="s">
        <v>3231</v>
      </c>
      <c r="L912" s="567">
        <v>0</v>
      </c>
      <c r="M912" s="567">
        <v>0</v>
      </c>
      <c r="N912" s="566">
        <v>1</v>
      </c>
      <c r="O912" s="630">
        <v>0.5</v>
      </c>
      <c r="P912" s="567"/>
      <c r="Q912" s="582"/>
      <c r="R912" s="566"/>
      <c r="S912" s="582">
        <v>0</v>
      </c>
      <c r="T912" s="630"/>
      <c r="U912" s="612">
        <v>0</v>
      </c>
    </row>
    <row r="913" spans="1:21" ht="14.4" customHeight="1" x14ac:dyDescent="0.3">
      <c r="A913" s="565">
        <v>30</v>
      </c>
      <c r="B913" s="566" t="s">
        <v>438</v>
      </c>
      <c r="C913" s="566">
        <v>89301303</v>
      </c>
      <c r="D913" s="628" t="s">
        <v>3534</v>
      </c>
      <c r="E913" s="629" t="s">
        <v>2271</v>
      </c>
      <c r="F913" s="566" t="s">
        <v>2263</v>
      </c>
      <c r="G913" s="566" t="s">
        <v>2436</v>
      </c>
      <c r="H913" s="566" t="s">
        <v>437</v>
      </c>
      <c r="I913" s="566" t="s">
        <v>3232</v>
      </c>
      <c r="J913" s="566" t="s">
        <v>554</v>
      </c>
      <c r="K913" s="566" t="s">
        <v>3053</v>
      </c>
      <c r="L913" s="567">
        <v>303.45999999999998</v>
      </c>
      <c r="M913" s="567">
        <v>606.91999999999996</v>
      </c>
      <c r="N913" s="566">
        <v>2</v>
      </c>
      <c r="O913" s="630">
        <v>1</v>
      </c>
      <c r="P913" s="567"/>
      <c r="Q913" s="582">
        <v>0</v>
      </c>
      <c r="R913" s="566"/>
      <c r="S913" s="582">
        <v>0</v>
      </c>
      <c r="T913" s="630"/>
      <c r="U913" s="612">
        <v>0</v>
      </c>
    </row>
    <row r="914" spans="1:21" ht="14.4" customHeight="1" x14ac:dyDescent="0.3">
      <c r="A914" s="565">
        <v>30</v>
      </c>
      <c r="B914" s="566" t="s">
        <v>438</v>
      </c>
      <c r="C914" s="566">
        <v>89301303</v>
      </c>
      <c r="D914" s="628" t="s">
        <v>3534</v>
      </c>
      <c r="E914" s="629" t="s">
        <v>2271</v>
      </c>
      <c r="F914" s="566" t="s">
        <v>2263</v>
      </c>
      <c r="G914" s="566" t="s">
        <v>2436</v>
      </c>
      <c r="H914" s="566" t="s">
        <v>1360</v>
      </c>
      <c r="I914" s="566" t="s">
        <v>1933</v>
      </c>
      <c r="J914" s="566" t="s">
        <v>1544</v>
      </c>
      <c r="K914" s="566" t="s">
        <v>530</v>
      </c>
      <c r="L914" s="567">
        <v>101.16</v>
      </c>
      <c r="M914" s="567">
        <v>303.48</v>
      </c>
      <c r="N914" s="566">
        <v>3</v>
      </c>
      <c r="O914" s="630">
        <v>0.5</v>
      </c>
      <c r="P914" s="567"/>
      <c r="Q914" s="582">
        <v>0</v>
      </c>
      <c r="R914" s="566"/>
      <c r="S914" s="582">
        <v>0</v>
      </c>
      <c r="T914" s="630"/>
      <c r="U914" s="612">
        <v>0</v>
      </c>
    </row>
    <row r="915" spans="1:21" ht="14.4" customHeight="1" x14ac:dyDescent="0.3">
      <c r="A915" s="565">
        <v>30</v>
      </c>
      <c r="B915" s="566" t="s">
        <v>438</v>
      </c>
      <c r="C915" s="566">
        <v>89301303</v>
      </c>
      <c r="D915" s="628" t="s">
        <v>3534</v>
      </c>
      <c r="E915" s="629" t="s">
        <v>2271</v>
      </c>
      <c r="F915" s="566" t="s">
        <v>2263</v>
      </c>
      <c r="G915" s="566" t="s">
        <v>2436</v>
      </c>
      <c r="H915" s="566" t="s">
        <v>437</v>
      </c>
      <c r="I915" s="566" t="s">
        <v>3233</v>
      </c>
      <c r="J915" s="566" t="s">
        <v>1544</v>
      </c>
      <c r="K915" s="566" t="s">
        <v>3234</v>
      </c>
      <c r="L915" s="567">
        <v>0</v>
      </c>
      <c r="M915" s="567">
        <v>0</v>
      </c>
      <c r="N915" s="566">
        <v>1</v>
      </c>
      <c r="O915" s="630">
        <v>0.5</v>
      </c>
      <c r="P915" s="567"/>
      <c r="Q915" s="582"/>
      <c r="R915" s="566"/>
      <c r="S915" s="582">
        <v>0</v>
      </c>
      <c r="T915" s="630"/>
      <c r="U915" s="612">
        <v>0</v>
      </c>
    </row>
    <row r="916" spans="1:21" ht="14.4" customHeight="1" x14ac:dyDescent="0.3">
      <c r="A916" s="565">
        <v>30</v>
      </c>
      <c r="B916" s="566" t="s">
        <v>438</v>
      </c>
      <c r="C916" s="566">
        <v>89301303</v>
      </c>
      <c r="D916" s="628" t="s">
        <v>3534</v>
      </c>
      <c r="E916" s="629" t="s">
        <v>2271</v>
      </c>
      <c r="F916" s="566" t="s">
        <v>2263</v>
      </c>
      <c r="G916" s="566" t="s">
        <v>2436</v>
      </c>
      <c r="H916" s="566" t="s">
        <v>437</v>
      </c>
      <c r="I916" s="566" t="s">
        <v>3235</v>
      </c>
      <c r="J916" s="566" t="s">
        <v>529</v>
      </c>
      <c r="K916" s="566" t="s">
        <v>3234</v>
      </c>
      <c r="L916" s="567">
        <v>303.45999999999998</v>
      </c>
      <c r="M916" s="567">
        <v>303.45999999999998</v>
      </c>
      <c r="N916" s="566">
        <v>1</v>
      </c>
      <c r="O916" s="630">
        <v>0.5</v>
      </c>
      <c r="P916" s="567">
        <v>303.45999999999998</v>
      </c>
      <c r="Q916" s="582">
        <v>1</v>
      </c>
      <c r="R916" s="566">
        <v>1</v>
      </c>
      <c r="S916" s="582">
        <v>1</v>
      </c>
      <c r="T916" s="630">
        <v>0.5</v>
      </c>
      <c r="U916" s="612">
        <v>1</v>
      </c>
    </row>
    <row r="917" spans="1:21" ht="14.4" customHeight="1" x14ac:dyDescent="0.3">
      <c r="A917" s="565">
        <v>30</v>
      </c>
      <c r="B917" s="566" t="s">
        <v>438</v>
      </c>
      <c r="C917" s="566">
        <v>89301303</v>
      </c>
      <c r="D917" s="628" t="s">
        <v>3534</v>
      </c>
      <c r="E917" s="629" t="s">
        <v>2271</v>
      </c>
      <c r="F917" s="566" t="s">
        <v>2263</v>
      </c>
      <c r="G917" s="566" t="s">
        <v>2436</v>
      </c>
      <c r="H917" s="566" t="s">
        <v>437</v>
      </c>
      <c r="I917" s="566" t="s">
        <v>3236</v>
      </c>
      <c r="J917" s="566" t="s">
        <v>529</v>
      </c>
      <c r="K917" s="566" t="s">
        <v>3234</v>
      </c>
      <c r="L917" s="567">
        <v>303.45999999999998</v>
      </c>
      <c r="M917" s="567">
        <v>606.91999999999996</v>
      </c>
      <c r="N917" s="566">
        <v>2</v>
      </c>
      <c r="O917" s="630">
        <v>1</v>
      </c>
      <c r="P917" s="567"/>
      <c r="Q917" s="582">
        <v>0</v>
      </c>
      <c r="R917" s="566"/>
      <c r="S917" s="582">
        <v>0</v>
      </c>
      <c r="T917" s="630"/>
      <c r="U917" s="612">
        <v>0</v>
      </c>
    </row>
    <row r="918" spans="1:21" ht="14.4" customHeight="1" x14ac:dyDescent="0.3">
      <c r="A918" s="565">
        <v>30</v>
      </c>
      <c r="B918" s="566" t="s">
        <v>438</v>
      </c>
      <c r="C918" s="566">
        <v>89301303</v>
      </c>
      <c r="D918" s="628" t="s">
        <v>3534</v>
      </c>
      <c r="E918" s="629" t="s">
        <v>2271</v>
      </c>
      <c r="F918" s="566" t="s">
        <v>2263</v>
      </c>
      <c r="G918" s="566" t="s">
        <v>2437</v>
      </c>
      <c r="H918" s="566" t="s">
        <v>437</v>
      </c>
      <c r="I918" s="566" t="s">
        <v>3237</v>
      </c>
      <c r="J918" s="566" t="s">
        <v>3238</v>
      </c>
      <c r="K918" s="566" t="s">
        <v>2765</v>
      </c>
      <c r="L918" s="567">
        <v>542.1</v>
      </c>
      <c r="M918" s="567">
        <v>542.1</v>
      </c>
      <c r="N918" s="566">
        <v>1</v>
      </c>
      <c r="O918" s="630">
        <v>0.5</v>
      </c>
      <c r="P918" s="567"/>
      <c r="Q918" s="582">
        <v>0</v>
      </c>
      <c r="R918" s="566"/>
      <c r="S918" s="582">
        <v>0</v>
      </c>
      <c r="T918" s="630"/>
      <c r="U918" s="612">
        <v>0</v>
      </c>
    </row>
    <row r="919" spans="1:21" ht="14.4" customHeight="1" x14ac:dyDescent="0.3">
      <c r="A919" s="565">
        <v>30</v>
      </c>
      <c r="B919" s="566" t="s">
        <v>438</v>
      </c>
      <c r="C919" s="566">
        <v>89301303</v>
      </c>
      <c r="D919" s="628" t="s">
        <v>3534</v>
      </c>
      <c r="E919" s="629" t="s">
        <v>2271</v>
      </c>
      <c r="F919" s="566" t="s">
        <v>2263</v>
      </c>
      <c r="G919" s="566" t="s">
        <v>2437</v>
      </c>
      <c r="H919" s="566" t="s">
        <v>1360</v>
      </c>
      <c r="I919" s="566" t="s">
        <v>3239</v>
      </c>
      <c r="J919" s="566" t="s">
        <v>3240</v>
      </c>
      <c r="K919" s="566" t="s">
        <v>2765</v>
      </c>
      <c r="L919" s="567">
        <v>486.39</v>
      </c>
      <c r="M919" s="567">
        <v>486.39</v>
      </c>
      <c r="N919" s="566">
        <v>1</v>
      </c>
      <c r="O919" s="630">
        <v>0.5</v>
      </c>
      <c r="P919" s="567"/>
      <c r="Q919" s="582">
        <v>0</v>
      </c>
      <c r="R919" s="566"/>
      <c r="S919" s="582">
        <v>0</v>
      </c>
      <c r="T919" s="630"/>
      <c r="U919" s="612">
        <v>0</v>
      </c>
    </row>
    <row r="920" spans="1:21" ht="14.4" customHeight="1" x14ac:dyDescent="0.3">
      <c r="A920" s="565">
        <v>30</v>
      </c>
      <c r="B920" s="566" t="s">
        <v>438</v>
      </c>
      <c r="C920" s="566">
        <v>89301303</v>
      </c>
      <c r="D920" s="628" t="s">
        <v>3534</v>
      </c>
      <c r="E920" s="629" t="s">
        <v>2271</v>
      </c>
      <c r="F920" s="566" t="s">
        <v>2263</v>
      </c>
      <c r="G920" s="566" t="s">
        <v>2438</v>
      </c>
      <c r="H920" s="566" t="s">
        <v>437</v>
      </c>
      <c r="I920" s="566" t="s">
        <v>3241</v>
      </c>
      <c r="J920" s="566" t="s">
        <v>1950</v>
      </c>
      <c r="K920" s="566" t="s">
        <v>1292</v>
      </c>
      <c r="L920" s="567">
        <v>0</v>
      </c>
      <c r="M920" s="567">
        <v>0</v>
      </c>
      <c r="N920" s="566">
        <v>3</v>
      </c>
      <c r="O920" s="630">
        <v>0.5</v>
      </c>
      <c r="P920" s="567"/>
      <c r="Q920" s="582"/>
      <c r="R920" s="566"/>
      <c r="S920" s="582">
        <v>0</v>
      </c>
      <c r="T920" s="630"/>
      <c r="U920" s="612">
        <v>0</v>
      </c>
    </row>
    <row r="921" spans="1:21" ht="14.4" customHeight="1" x14ac:dyDescent="0.3">
      <c r="A921" s="565">
        <v>30</v>
      </c>
      <c r="B921" s="566" t="s">
        <v>438</v>
      </c>
      <c r="C921" s="566">
        <v>89301303</v>
      </c>
      <c r="D921" s="628" t="s">
        <v>3534</v>
      </c>
      <c r="E921" s="629" t="s">
        <v>2271</v>
      </c>
      <c r="F921" s="566" t="s">
        <v>2263</v>
      </c>
      <c r="G921" s="566" t="s">
        <v>2438</v>
      </c>
      <c r="H921" s="566" t="s">
        <v>437</v>
      </c>
      <c r="I921" s="566" t="s">
        <v>1949</v>
      </c>
      <c r="J921" s="566" t="s">
        <v>1950</v>
      </c>
      <c r="K921" s="566" t="s">
        <v>565</v>
      </c>
      <c r="L921" s="567">
        <v>101.68</v>
      </c>
      <c r="M921" s="567">
        <v>101.68</v>
      </c>
      <c r="N921" s="566">
        <v>1</v>
      </c>
      <c r="O921" s="630">
        <v>0.5</v>
      </c>
      <c r="P921" s="567"/>
      <c r="Q921" s="582">
        <v>0</v>
      </c>
      <c r="R921" s="566"/>
      <c r="S921" s="582">
        <v>0</v>
      </c>
      <c r="T921" s="630"/>
      <c r="U921" s="612">
        <v>0</v>
      </c>
    </row>
    <row r="922" spans="1:21" ht="14.4" customHeight="1" x14ac:dyDescent="0.3">
      <c r="A922" s="565">
        <v>30</v>
      </c>
      <c r="B922" s="566" t="s">
        <v>438</v>
      </c>
      <c r="C922" s="566">
        <v>89301303</v>
      </c>
      <c r="D922" s="628" t="s">
        <v>3534</v>
      </c>
      <c r="E922" s="629" t="s">
        <v>2271</v>
      </c>
      <c r="F922" s="566" t="s">
        <v>2263</v>
      </c>
      <c r="G922" s="566" t="s">
        <v>2438</v>
      </c>
      <c r="H922" s="566" t="s">
        <v>437</v>
      </c>
      <c r="I922" s="566" t="s">
        <v>3242</v>
      </c>
      <c r="J922" s="566" t="s">
        <v>1950</v>
      </c>
      <c r="K922" s="566" t="s">
        <v>3011</v>
      </c>
      <c r="L922" s="567">
        <v>0</v>
      </c>
      <c r="M922" s="567">
        <v>0</v>
      </c>
      <c r="N922" s="566">
        <v>1</v>
      </c>
      <c r="O922" s="630">
        <v>0.5</v>
      </c>
      <c r="P922" s="567">
        <v>0</v>
      </c>
      <c r="Q922" s="582"/>
      <c r="R922" s="566">
        <v>1</v>
      </c>
      <c r="S922" s="582">
        <v>1</v>
      </c>
      <c r="T922" s="630">
        <v>0.5</v>
      </c>
      <c r="U922" s="612">
        <v>1</v>
      </c>
    </row>
    <row r="923" spans="1:21" ht="14.4" customHeight="1" x14ac:dyDescent="0.3">
      <c r="A923" s="565">
        <v>30</v>
      </c>
      <c r="B923" s="566" t="s">
        <v>438</v>
      </c>
      <c r="C923" s="566">
        <v>89301303</v>
      </c>
      <c r="D923" s="628" t="s">
        <v>3534</v>
      </c>
      <c r="E923" s="629" t="s">
        <v>2271</v>
      </c>
      <c r="F923" s="566" t="s">
        <v>2263</v>
      </c>
      <c r="G923" s="566" t="s">
        <v>2438</v>
      </c>
      <c r="H923" s="566" t="s">
        <v>437</v>
      </c>
      <c r="I923" s="566" t="s">
        <v>3243</v>
      </c>
      <c r="J923" s="566" t="s">
        <v>1950</v>
      </c>
      <c r="K923" s="566" t="s">
        <v>3244</v>
      </c>
      <c r="L923" s="567">
        <v>0</v>
      </c>
      <c r="M923" s="567">
        <v>0</v>
      </c>
      <c r="N923" s="566">
        <v>1</v>
      </c>
      <c r="O923" s="630">
        <v>0.5</v>
      </c>
      <c r="P923" s="567">
        <v>0</v>
      </c>
      <c r="Q923" s="582"/>
      <c r="R923" s="566">
        <v>1</v>
      </c>
      <c r="S923" s="582">
        <v>1</v>
      </c>
      <c r="T923" s="630">
        <v>0.5</v>
      </c>
      <c r="U923" s="612">
        <v>1</v>
      </c>
    </row>
    <row r="924" spans="1:21" ht="14.4" customHeight="1" x14ac:dyDescent="0.3">
      <c r="A924" s="565">
        <v>30</v>
      </c>
      <c r="B924" s="566" t="s">
        <v>438</v>
      </c>
      <c r="C924" s="566">
        <v>89301303</v>
      </c>
      <c r="D924" s="628" t="s">
        <v>3534</v>
      </c>
      <c r="E924" s="629" t="s">
        <v>2271</v>
      </c>
      <c r="F924" s="566" t="s">
        <v>2263</v>
      </c>
      <c r="G924" s="566" t="s">
        <v>2438</v>
      </c>
      <c r="H924" s="566" t="s">
        <v>437</v>
      </c>
      <c r="I924" s="566" t="s">
        <v>3245</v>
      </c>
      <c r="J924" s="566" t="s">
        <v>1950</v>
      </c>
      <c r="K924" s="566" t="s">
        <v>576</v>
      </c>
      <c r="L924" s="567">
        <v>305.08</v>
      </c>
      <c r="M924" s="567">
        <v>1830.4799999999998</v>
      </c>
      <c r="N924" s="566">
        <v>6</v>
      </c>
      <c r="O924" s="630">
        <v>4.5</v>
      </c>
      <c r="P924" s="567">
        <v>305.08</v>
      </c>
      <c r="Q924" s="582">
        <v>0.16666666666666669</v>
      </c>
      <c r="R924" s="566">
        <v>1</v>
      </c>
      <c r="S924" s="582">
        <v>0.16666666666666666</v>
      </c>
      <c r="T924" s="630">
        <v>1</v>
      </c>
      <c r="U924" s="612">
        <v>0.22222222222222221</v>
      </c>
    </row>
    <row r="925" spans="1:21" ht="14.4" customHeight="1" x14ac:dyDescent="0.3">
      <c r="A925" s="565">
        <v>30</v>
      </c>
      <c r="B925" s="566" t="s">
        <v>438</v>
      </c>
      <c r="C925" s="566">
        <v>89301303</v>
      </c>
      <c r="D925" s="628" t="s">
        <v>3534</v>
      </c>
      <c r="E925" s="629" t="s">
        <v>2271</v>
      </c>
      <c r="F925" s="566" t="s">
        <v>2263</v>
      </c>
      <c r="G925" s="566" t="s">
        <v>2438</v>
      </c>
      <c r="H925" s="566" t="s">
        <v>437</v>
      </c>
      <c r="I925" s="566" t="s">
        <v>3246</v>
      </c>
      <c r="J925" s="566" t="s">
        <v>575</v>
      </c>
      <c r="K925" s="566" t="s">
        <v>3244</v>
      </c>
      <c r="L925" s="567">
        <v>0</v>
      </c>
      <c r="M925" s="567">
        <v>0</v>
      </c>
      <c r="N925" s="566">
        <v>2</v>
      </c>
      <c r="O925" s="630">
        <v>1.5</v>
      </c>
      <c r="P925" s="567">
        <v>0</v>
      </c>
      <c r="Q925" s="582"/>
      <c r="R925" s="566">
        <v>1</v>
      </c>
      <c r="S925" s="582">
        <v>0.5</v>
      </c>
      <c r="T925" s="630">
        <v>0.5</v>
      </c>
      <c r="U925" s="612">
        <v>0.33333333333333331</v>
      </c>
    </row>
    <row r="926" spans="1:21" ht="14.4" customHeight="1" x14ac:dyDescent="0.3">
      <c r="A926" s="565">
        <v>30</v>
      </c>
      <c r="B926" s="566" t="s">
        <v>438</v>
      </c>
      <c r="C926" s="566">
        <v>89301303</v>
      </c>
      <c r="D926" s="628" t="s">
        <v>3534</v>
      </c>
      <c r="E926" s="629" t="s">
        <v>2271</v>
      </c>
      <c r="F926" s="566" t="s">
        <v>2263</v>
      </c>
      <c r="G926" s="566" t="s">
        <v>2438</v>
      </c>
      <c r="H926" s="566" t="s">
        <v>437</v>
      </c>
      <c r="I926" s="566" t="s">
        <v>1953</v>
      </c>
      <c r="J926" s="566" t="s">
        <v>575</v>
      </c>
      <c r="K926" s="566" t="s">
        <v>576</v>
      </c>
      <c r="L926" s="567">
        <v>610.14</v>
      </c>
      <c r="M926" s="567">
        <v>1220.28</v>
      </c>
      <c r="N926" s="566">
        <v>2</v>
      </c>
      <c r="O926" s="630">
        <v>1.5</v>
      </c>
      <c r="P926" s="567"/>
      <c r="Q926" s="582">
        <v>0</v>
      </c>
      <c r="R926" s="566"/>
      <c r="S926" s="582">
        <v>0</v>
      </c>
      <c r="T926" s="630"/>
      <c r="U926" s="612">
        <v>0</v>
      </c>
    </row>
    <row r="927" spans="1:21" ht="14.4" customHeight="1" x14ac:dyDescent="0.3">
      <c r="A927" s="565">
        <v>30</v>
      </c>
      <c r="B927" s="566" t="s">
        <v>438</v>
      </c>
      <c r="C927" s="566">
        <v>89301303</v>
      </c>
      <c r="D927" s="628" t="s">
        <v>3534</v>
      </c>
      <c r="E927" s="629" t="s">
        <v>2271</v>
      </c>
      <c r="F927" s="566" t="s">
        <v>2263</v>
      </c>
      <c r="G927" s="566" t="s">
        <v>2771</v>
      </c>
      <c r="H927" s="566" t="s">
        <v>437</v>
      </c>
      <c r="I927" s="566" t="s">
        <v>3004</v>
      </c>
      <c r="J927" s="566" t="s">
        <v>957</v>
      </c>
      <c r="K927" s="566" t="s">
        <v>958</v>
      </c>
      <c r="L927" s="567">
        <v>56.69</v>
      </c>
      <c r="M927" s="567">
        <v>340.14</v>
      </c>
      <c r="N927" s="566">
        <v>6</v>
      </c>
      <c r="O927" s="630">
        <v>2.5</v>
      </c>
      <c r="P927" s="567">
        <v>113.38</v>
      </c>
      <c r="Q927" s="582">
        <v>0.33333333333333331</v>
      </c>
      <c r="R927" s="566">
        <v>2</v>
      </c>
      <c r="S927" s="582">
        <v>0.33333333333333331</v>
      </c>
      <c r="T927" s="630">
        <v>1.5</v>
      </c>
      <c r="U927" s="612">
        <v>0.6</v>
      </c>
    </row>
    <row r="928" spans="1:21" ht="14.4" customHeight="1" x14ac:dyDescent="0.3">
      <c r="A928" s="565">
        <v>30</v>
      </c>
      <c r="B928" s="566" t="s">
        <v>438</v>
      </c>
      <c r="C928" s="566">
        <v>89301303</v>
      </c>
      <c r="D928" s="628" t="s">
        <v>3534</v>
      </c>
      <c r="E928" s="629" t="s">
        <v>2271</v>
      </c>
      <c r="F928" s="566" t="s">
        <v>2263</v>
      </c>
      <c r="G928" s="566" t="s">
        <v>3247</v>
      </c>
      <c r="H928" s="566" t="s">
        <v>437</v>
      </c>
      <c r="I928" s="566" t="s">
        <v>3248</v>
      </c>
      <c r="J928" s="566" t="s">
        <v>792</v>
      </c>
      <c r="K928" s="566" t="s">
        <v>793</v>
      </c>
      <c r="L928" s="567">
        <v>61.3</v>
      </c>
      <c r="M928" s="567">
        <v>61.3</v>
      </c>
      <c r="N928" s="566">
        <v>1</v>
      </c>
      <c r="O928" s="630">
        <v>1</v>
      </c>
      <c r="P928" s="567">
        <v>61.3</v>
      </c>
      <c r="Q928" s="582">
        <v>1</v>
      </c>
      <c r="R928" s="566">
        <v>1</v>
      </c>
      <c r="S928" s="582">
        <v>1</v>
      </c>
      <c r="T928" s="630">
        <v>1</v>
      </c>
      <c r="U928" s="612">
        <v>1</v>
      </c>
    </row>
    <row r="929" spans="1:21" ht="14.4" customHeight="1" x14ac:dyDescent="0.3">
      <c r="A929" s="565">
        <v>30</v>
      </c>
      <c r="B929" s="566" t="s">
        <v>438</v>
      </c>
      <c r="C929" s="566">
        <v>89301303</v>
      </c>
      <c r="D929" s="628" t="s">
        <v>3534</v>
      </c>
      <c r="E929" s="629" t="s">
        <v>2271</v>
      </c>
      <c r="F929" s="566" t="s">
        <v>2263</v>
      </c>
      <c r="G929" s="566" t="s">
        <v>2773</v>
      </c>
      <c r="H929" s="566" t="s">
        <v>1360</v>
      </c>
      <c r="I929" s="566" t="s">
        <v>1796</v>
      </c>
      <c r="J929" s="566" t="s">
        <v>1467</v>
      </c>
      <c r="K929" s="566" t="s">
        <v>1468</v>
      </c>
      <c r="L929" s="567">
        <v>56.01</v>
      </c>
      <c r="M929" s="567">
        <v>56.01</v>
      </c>
      <c r="N929" s="566">
        <v>1</v>
      </c>
      <c r="O929" s="630">
        <v>1</v>
      </c>
      <c r="P929" s="567">
        <v>56.01</v>
      </c>
      <c r="Q929" s="582">
        <v>1</v>
      </c>
      <c r="R929" s="566">
        <v>1</v>
      </c>
      <c r="S929" s="582">
        <v>1</v>
      </c>
      <c r="T929" s="630">
        <v>1</v>
      </c>
      <c r="U929" s="612">
        <v>1</v>
      </c>
    </row>
    <row r="930" spans="1:21" ht="14.4" customHeight="1" x14ac:dyDescent="0.3">
      <c r="A930" s="565">
        <v>30</v>
      </c>
      <c r="B930" s="566" t="s">
        <v>438</v>
      </c>
      <c r="C930" s="566">
        <v>89301303</v>
      </c>
      <c r="D930" s="628" t="s">
        <v>3534</v>
      </c>
      <c r="E930" s="629" t="s">
        <v>2271</v>
      </c>
      <c r="F930" s="566" t="s">
        <v>2263</v>
      </c>
      <c r="G930" s="566" t="s">
        <v>2773</v>
      </c>
      <c r="H930" s="566" t="s">
        <v>1360</v>
      </c>
      <c r="I930" s="566" t="s">
        <v>3249</v>
      </c>
      <c r="J930" s="566" t="s">
        <v>1467</v>
      </c>
      <c r="K930" s="566" t="s">
        <v>3250</v>
      </c>
      <c r="L930" s="567">
        <v>140.03</v>
      </c>
      <c r="M930" s="567">
        <v>280.06</v>
      </c>
      <c r="N930" s="566">
        <v>2</v>
      </c>
      <c r="O930" s="630">
        <v>1</v>
      </c>
      <c r="P930" s="567"/>
      <c r="Q930" s="582">
        <v>0</v>
      </c>
      <c r="R930" s="566"/>
      <c r="S930" s="582">
        <v>0</v>
      </c>
      <c r="T930" s="630"/>
      <c r="U930" s="612">
        <v>0</v>
      </c>
    </row>
    <row r="931" spans="1:21" ht="14.4" customHeight="1" x14ac:dyDescent="0.3">
      <c r="A931" s="565">
        <v>30</v>
      </c>
      <c r="B931" s="566" t="s">
        <v>438</v>
      </c>
      <c r="C931" s="566">
        <v>89301303</v>
      </c>
      <c r="D931" s="628" t="s">
        <v>3534</v>
      </c>
      <c r="E931" s="629" t="s">
        <v>2271</v>
      </c>
      <c r="F931" s="566" t="s">
        <v>2263</v>
      </c>
      <c r="G931" s="566" t="s">
        <v>2641</v>
      </c>
      <c r="H931" s="566" t="s">
        <v>437</v>
      </c>
      <c r="I931" s="566" t="s">
        <v>2642</v>
      </c>
      <c r="J931" s="566" t="s">
        <v>2643</v>
      </c>
      <c r="K931" s="566" t="s">
        <v>1857</v>
      </c>
      <c r="L931" s="567">
        <v>140.25</v>
      </c>
      <c r="M931" s="567">
        <v>280.5</v>
      </c>
      <c r="N931" s="566">
        <v>2</v>
      </c>
      <c r="O931" s="630">
        <v>1</v>
      </c>
      <c r="P931" s="567">
        <v>280.5</v>
      </c>
      <c r="Q931" s="582">
        <v>1</v>
      </c>
      <c r="R931" s="566">
        <v>2</v>
      </c>
      <c r="S931" s="582">
        <v>1</v>
      </c>
      <c r="T931" s="630">
        <v>1</v>
      </c>
      <c r="U931" s="612">
        <v>1</v>
      </c>
    </row>
    <row r="932" spans="1:21" ht="14.4" customHeight="1" x14ac:dyDescent="0.3">
      <c r="A932" s="565">
        <v>30</v>
      </c>
      <c r="B932" s="566" t="s">
        <v>438</v>
      </c>
      <c r="C932" s="566">
        <v>89301303</v>
      </c>
      <c r="D932" s="628" t="s">
        <v>3534</v>
      </c>
      <c r="E932" s="629" t="s">
        <v>2271</v>
      </c>
      <c r="F932" s="566" t="s">
        <v>2263</v>
      </c>
      <c r="G932" s="566" t="s">
        <v>3251</v>
      </c>
      <c r="H932" s="566" t="s">
        <v>437</v>
      </c>
      <c r="I932" s="566" t="s">
        <v>3252</v>
      </c>
      <c r="J932" s="566" t="s">
        <v>3253</v>
      </c>
      <c r="K932" s="566" t="s">
        <v>3254</v>
      </c>
      <c r="L932" s="567">
        <v>416.78</v>
      </c>
      <c r="M932" s="567">
        <v>1250.3399999999999</v>
      </c>
      <c r="N932" s="566">
        <v>3</v>
      </c>
      <c r="O932" s="630">
        <v>0.5</v>
      </c>
      <c r="P932" s="567"/>
      <c r="Q932" s="582">
        <v>0</v>
      </c>
      <c r="R932" s="566"/>
      <c r="S932" s="582">
        <v>0</v>
      </c>
      <c r="T932" s="630"/>
      <c r="U932" s="612">
        <v>0</v>
      </c>
    </row>
    <row r="933" spans="1:21" ht="14.4" customHeight="1" x14ac:dyDescent="0.3">
      <c r="A933" s="565">
        <v>30</v>
      </c>
      <c r="B933" s="566" t="s">
        <v>438</v>
      </c>
      <c r="C933" s="566">
        <v>89301303</v>
      </c>
      <c r="D933" s="628" t="s">
        <v>3534</v>
      </c>
      <c r="E933" s="629" t="s">
        <v>2271</v>
      </c>
      <c r="F933" s="566" t="s">
        <v>2263</v>
      </c>
      <c r="G933" s="566" t="s">
        <v>3251</v>
      </c>
      <c r="H933" s="566" t="s">
        <v>437</v>
      </c>
      <c r="I933" s="566" t="s">
        <v>3255</v>
      </c>
      <c r="J933" s="566" t="s">
        <v>1134</v>
      </c>
      <c r="K933" s="566" t="s">
        <v>3256</v>
      </c>
      <c r="L933" s="567">
        <v>181.41</v>
      </c>
      <c r="M933" s="567">
        <v>907.05</v>
      </c>
      <c r="N933" s="566">
        <v>5</v>
      </c>
      <c r="O933" s="630">
        <v>1.5</v>
      </c>
      <c r="P933" s="567"/>
      <c r="Q933" s="582">
        <v>0</v>
      </c>
      <c r="R933" s="566"/>
      <c r="S933" s="582">
        <v>0</v>
      </c>
      <c r="T933" s="630"/>
      <c r="U933" s="612">
        <v>0</v>
      </c>
    </row>
    <row r="934" spans="1:21" ht="14.4" customHeight="1" x14ac:dyDescent="0.3">
      <c r="A934" s="565">
        <v>30</v>
      </c>
      <c r="B934" s="566" t="s">
        <v>438</v>
      </c>
      <c r="C934" s="566">
        <v>89301303</v>
      </c>
      <c r="D934" s="628" t="s">
        <v>3534</v>
      </c>
      <c r="E934" s="629" t="s">
        <v>2271</v>
      </c>
      <c r="F934" s="566" t="s">
        <v>2263</v>
      </c>
      <c r="G934" s="566" t="s">
        <v>3257</v>
      </c>
      <c r="H934" s="566" t="s">
        <v>437</v>
      </c>
      <c r="I934" s="566" t="s">
        <v>3258</v>
      </c>
      <c r="J934" s="566" t="s">
        <v>3259</v>
      </c>
      <c r="K934" s="566" t="s">
        <v>3260</v>
      </c>
      <c r="L934" s="567">
        <v>0</v>
      </c>
      <c r="M934" s="567">
        <v>0</v>
      </c>
      <c r="N934" s="566">
        <v>1</v>
      </c>
      <c r="O934" s="630">
        <v>1</v>
      </c>
      <c r="P934" s="567"/>
      <c r="Q934" s="582"/>
      <c r="R934" s="566"/>
      <c r="S934" s="582">
        <v>0</v>
      </c>
      <c r="T934" s="630"/>
      <c r="U934" s="612">
        <v>0</v>
      </c>
    </row>
    <row r="935" spans="1:21" ht="14.4" customHeight="1" x14ac:dyDescent="0.3">
      <c r="A935" s="565">
        <v>30</v>
      </c>
      <c r="B935" s="566" t="s">
        <v>438</v>
      </c>
      <c r="C935" s="566">
        <v>89301303</v>
      </c>
      <c r="D935" s="628" t="s">
        <v>3534</v>
      </c>
      <c r="E935" s="629" t="s">
        <v>2271</v>
      </c>
      <c r="F935" s="566" t="s">
        <v>2263</v>
      </c>
      <c r="G935" s="566" t="s">
        <v>2442</v>
      </c>
      <c r="H935" s="566" t="s">
        <v>1360</v>
      </c>
      <c r="I935" s="566" t="s">
        <v>3261</v>
      </c>
      <c r="J935" s="566" t="s">
        <v>1363</v>
      </c>
      <c r="K935" s="566" t="s">
        <v>3262</v>
      </c>
      <c r="L935" s="567">
        <v>94.92</v>
      </c>
      <c r="M935" s="567">
        <v>94.92</v>
      </c>
      <c r="N935" s="566">
        <v>1</v>
      </c>
      <c r="O935" s="630">
        <v>1</v>
      </c>
      <c r="P935" s="567">
        <v>94.92</v>
      </c>
      <c r="Q935" s="582">
        <v>1</v>
      </c>
      <c r="R935" s="566">
        <v>1</v>
      </c>
      <c r="S935" s="582">
        <v>1</v>
      </c>
      <c r="T935" s="630">
        <v>1</v>
      </c>
      <c r="U935" s="612">
        <v>1</v>
      </c>
    </row>
    <row r="936" spans="1:21" ht="14.4" customHeight="1" x14ac:dyDescent="0.3">
      <c r="A936" s="565">
        <v>30</v>
      </c>
      <c r="B936" s="566" t="s">
        <v>438</v>
      </c>
      <c r="C936" s="566">
        <v>89301303</v>
      </c>
      <c r="D936" s="628" t="s">
        <v>3534</v>
      </c>
      <c r="E936" s="629" t="s">
        <v>2271</v>
      </c>
      <c r="F936" s="566" t="s">
        <v>2263</v>
      </c>
      <c r="G936" s="566" t="s">
        <v>2774</v>
      </c>
      <c r="H936" s="566" t="s">
        <v>437</v>
      </c>
      <c r="I936" s="566" t="s">
        <v>3263</v>
      </c>
      <c r="J936" s="566" t="s">
        <v>954</v>
      </c>
      <c r="K936" s="566" t="s">
        <v>3264</v>
      </c>
      <c r="L936" s="567">
        <v>517.04</v>
      </c>
      <c r="M936" s="567">
        <v>1034.08</v>
      </c>
      <c r="N936" s="566">
        <v>2</v>
      </c>
      <c r="O936" s="630">
        <v>0.5</v>
      </c>
      <c r="P936" s="567"/>
      <c r="Q936" s="582">
        <v>0</v>
      </c>
      <c r="R936" s="566"/>
      <c r="S936" s="582">
        <v>0</v>
      </c>
      <c r="T936" s="630"/>
      <c r="U936" s="612">
        <v>0</v>
      </c>
    </row>
    <row r="937" spans="1:21" ht="14.4" customHeight="1" x14ac:dyDescent="0.3">
      <c r="A937" s="565">
        <v>30</v>
      </c>
      <c r="B937" s="566" t="s">
        <v>438</v>
      </c>
      <c r="C937" s="566">
        <v>89301303</v>
      </c>
      <c r="D937" s="628" t="s">
        <v>3534</v>
      </c>
      <c r="E937" s="629" t="s">
        <v>2271</v>
      </c>
      <c r="F937" s="566" t="s">
        <v>2263</v>
      </c>
      <c r="G937" s="566" t="s">
        <v>2774</v>
      </c>
      <c r="H937" s="566" t="s">
        <v>437</v>
      </c>
      <c r="I937" s="566" t="s">
        <v>2775</v>
      </c>
      <c r="J937" s="566" t="s">
        <v>954</v>
      </c>
      <c r="K937" s="566" t="s">
        <v>955</v>
      </c>
      <c r="L937" s="567">
        <v>156.54</v>
      </c>
      <c r="M937" s="567">
        <v>2348.1</v>
      </c>
      <c r="N937" s="566">
        <v>15</v>
      </c>
      <c r="O937" s="630">
        <v>3.5</v>
      </c>
      <c r="P937" s="567">
        <v>469.62</v>
      </c>
      <c r="Q937" s="582">
        <v>0.2</v>
      </c>
      <c r="R937" s="566">
        <v>3</v>
      </c>
      <c r="S937" s="582">
        <v>0.2</v>
      </c>
      <c r="T937" s="630">
        <v>0.5</v>
      </c>
      <c r="U937" s="612">
        <v>0.14285714285714285</v>
      </c>
    </row>
    <row r="938" spans="1:21" ht="14.4" customHeight="1" x14ac:dyDescent="0.3">
      <c r="A938" s="565">
        <v>30</v>
      </c>
      <c r="B938" s="566" t="s">
        <v>438</v>
      </c>
      <c r="C938" s="566">
        <v>89301303</v>
      </c>
      <c r="D938" s="628" t="s">
        <v>3534</v>
      </c>
      <c r="E938" s="629" t="s">
        <v>2271</v>
      </c>
      <c r="F938" s="566" t="s">
        <v>2263</v>
      </c>
      <c r="G938" s="566" t="s">
        <v>2774</v>
      </c>
      <c r="H938" s="566" t="s">
        <v>437</v>
      </c>
      <c r="I938" s="566" t="s">
        <v>2923</v>
      </c>
      <c r="J938" s="566" t="s">
        <v>2924</v>
      </c>
      <c r="K938" s="566" t="s">
        <v>955</v>
      </c>
      <c r="L938" s="567">
        <v>117.41</v>
      </c>
      <c r="M938" s="567">
        <v>1643.74</v>
      </c>
      <c r="N938" s="566">
        <v>14</v>
      </c>
      <c r="O938" s="630">
        <v>3.5</v>
      </c>
      <c r="P938" s="567">
        <v>704.46</v>
      </c>
      <c r="Q938" s="582">
        <v>0.4285714285714286</v>
      </c>
      <c r="R938" s="566">
        <v>6</v>
      </c>
      <c r="S938" s="582">
        <v>0.42857142857142855</v>
      </c>
      <c r="T938" s="630">
        <v>1</v>
      </c>
      <c r="U938" s="612">
        <v>0.2857142857142857</v>
      </c>
    </row>
    <row r="939" spans="1:21" ht="14.4" customHeight="1" x14ac:dyDescent="0.3">
      <c r="A939" s="565">
        <v>30</v>
      </c>
      <c r="B939" s="566" t="s">
        <v>438</v>
      </c>
      <c r="C939" s="566">
        <v>89301303</v>
      </c>
      <c r="D939" s="628" t="s">
        <v>3534</v>
      </c>
      <c r="E939" s="629" t="s">
        <v>2271</v>
      </c>
      <c r="F939" s="566" t="s">
        <v>2263</v>
      </c>
      <c r="G939" s="566" t="s">
        <v>3265</v>
      </c>
      <c r="H939" s="566" t="s">
        <v>437</v>
      </c>
      <c r="I939" s="566" t="s">
        <v>3266</v>
      </c>
      <c r="J939" s="566" t="s">
        <v>3267</v>
      </c>
      <c r="K939" s="566" t="s">
        <v>3268</v>
      </c>
      <c r="L939" s="567">
        <v>65.25</v>
      </c>
      <c r="M939" s="567">
        <v>130.5</v>
      </c>
      <c r="N939" s="566">
        <v>2</v>
      </c>
      <c r="O939" s="630">
        <v>1</v>
      </c>
      <c r="P939" s="567"/>
      <c r="Q939" s="582">
        <v>0</v>
      </c>
      <c r="R939" s="566"/>
      <c r="S939" s="582">
        <v>0</v>
      </c>
      <c r="T939" s="630"/>
      <c r="U939" s="612">
        <v>0</v>
      </c>
    </row>
    <row r="940" spans="1:21" ht="14.4" customHeight="1" x14ac:dyDescent="0.3">
      <c r="A940" s="565">
        <v>30</v>
      </c>
      <c r="B940" s="566" t="s">
        <v>438</v>
      </c>
      <c r="C940" s="566">
        <v>89301303</v>
      </c>
      <c r="D940" s="628" t="s">
        <v>3534</v>
      </c>
      <c r="E940" s="629" t="s">
        <v>2271</v>
      </c>
      <c r="F940" s="566" t="s">
        <v>2263</v>
      </c>
      <c r="G940" s="566" t="s">
        <v>2448</v>
      </c>
      <c r="H940" s="566" t="s">
        <v>437</v>
      </c>
      <c r="I940" s="566" t="s">
        <v>2449</v>
      </c>
      <c r="J940" s="566" t="s">
        <v>1093</v>
      </c>
      <c r="K940" s="566" t="s">
        <v>2193</v>
      </c>
      <c r="L940" s="567">
        <v>130.44</v>
      </c>
      <c r="M940" s="567">
        <v>130.44</v>
      </c>
      <c r="N940" s="566">
        <v>1</v>
      </c>
      <c r="O940" s="630">
        <v>1</v>
      </c>
      <c r="P940" s="567">
        <v>130.44</v>
      </c>
      <c r="Q940" s="582">
        <v>1</v>
      </c>
      <c r="R940" s="566">
        <v>1</v>
      </c>
      <c r="S940" s="582">
        <v>1</v>
      </c>
      <c r="T940" s="630">
        <v>1</v>
      </c>
      <c r="U940" s="612">
        <v>1</v>
      </c>
    </row>
    <row r="941" spans="1:21" ht="14.4" customHeight="1" x14ac:dyDescent="0.3">
      <c r="A941" s="565">
        <v>30</v>
      </c>
      <c r="B941" s="566" t="s">
        <v>438</v>
      </c>
      <c r="C941" s="566">
        <v>89301303</v>
      </c>
      <c r="D941" s="628" t="s">
        <v>3534</v>
      </c>
      <c r="E941" s="629" t="s">
        <v>2271</v>
      </c>
      <c r="F941" s="566" t="s">
        <v>2263</v>
      </c>
      <c r="G941" s="566" t="s">
        <v>2650</v>
      </c>
      <c r="H941" s="566" t="s">
        <v>437</v>
      </c>
      <c r="I941" s="566" t="s">
        <v>2651</v>
      </c>
      <c r="J941" s="566" t="s">
        <v>843</v>
      </c>
      <c r="K941" s="566" t="s">
        <v>844</v>
      </c>
      <c r="L941" s="567">
        <v>311.27999999999997</v>
      </c>
      <c r="M941" s="567">
        <v>1245.1199999999999</v>
      </c>
      <c r="N941" s="566">
        <v>4</v>
      </c>
      <c r="O941" s="630">
        <v>3</v>
      </c>
      <c r="P941" s="567">
        <v>622.55999999999995</v>
      </c>
      <c r="Q941" s="582">
        <v>0.5</v>
      </c>
      <c r="R941" s="566">
        <v>2</v>
      </c>
      <c r="S941" s="582">
        <v>0.5</v>
      </c>
      <c r="T941" s="630">
        <v>1.5</v>
      </c>
      <c r="U941" s="612">
        <v>0.5</v>
      </c>
    </row>
    <row r="942" spans="1:21" ht="14.4" customHeight="1" x14ac:dyDescent="0.3">
      <c r="A942" s="565">
        <v>30</v>
      </c>
      <c r="B942" s="566" t="s">
        <v>438</v>
      </c>
      <c r="C942" s="566">
        <v>89301303</v>
      </c>
      <c r="D942" s="628" t="s">
        <v>3534</v>
      </c>
      <c r="E942" s="629" t="s">
        <v>2271</v>
      </c>
      <c r="F942" s="566" t="s">
        <v>2263</v>
      </c>
      <c r="G942" s="566" t="s">
        <v>2455</v>
      </c>
      <c r="H942" s="566" t="s">
        <v>1360</v>
      </c>
      <c r="I942" s="566" t="s">
        <v>3269</v>
      </c>
      <c r="J942" s="566" t="s">
        <v>1517</v>
      </c>
      <c r="K942" s="566" t="s">
        <v>559</v>
      </c>
      <c r="L942" s="567">
        <v>716.43</v>
      </c>
      <c r="M942" s="567">
        <v>716.43</v>
      </c>
      <c r="N942" s="566">
        <v>1</v>
      </c>
      <c r="O942" s="630">
        <v>0.5</v>
      </c>
      <c r="P942" s="567"/>
      <c r="Q942" s="582">
        <v>0</v>
      </c>
      <c r="R942" s="566"/>
      <c r="S942" s="582">
        <v>0</v>
      </c>
      <c r="T942" s="630"/>
      <c r="U942" s="612">
        <v>0</v>
      </c>
    </row>
    <row r="943" spans="1:21" ht="14.4" customHeight="1" x14ac:dyDescent="0.3">
      <c r="A943" s="565">
        <v>30</v>
      </c>
      <c r="B943" s="566" t="s">
        <v>438</v>
      </c>
      <c r="C943" s="566">
        <v>89301303</v>
      </c>
      <c r="D943" s="628" t="s">
        <v>3534</v>
      </c>
      <c r="E943" s="629" t="s">
        <v>2271</v>
      </c>
      <c r="F943" s="566" t="s">
        <v>2263</v>
      </c>
      <c r="G943" s="566" t="s">
        <v>2455</v>
      </c>
      <c r="H943" s="566" t="s">
        <v>1360</v>
      </c>
      <c r="I943" s="566" t="s">
        <v>3269</v>
      </c>
      <c r="J943" s="566" t="s">
        <v>1517</v>
      </c>
      <c r="K943" s="566" t="s">
        <v>559</v>
      </c>
      <c r="L943" s="567">
        <v>787.22</v>
      </c>
      <c r="M943" s="567">
        <v>787.22</v>
      </c>
      <c r="N943" s="566">
        <v>1</v>
      </c>
      <c r="O943" s="630">
        <v>0.5</v>
      </c>
      <c r="P943" s="567"/>
      <c r="Q943" s="582">
        <v>0</v>
      </c>
      <c r="R943" s="566"/>
      <c r="S943" s="582">
        <v>0</v>
      </c>
      <c r="T943" s="630"/>
      <c r="U943" s="612">
        <v>0</v>
      </c>
    </row>
    <row r="944" spans="1:21" ht="14.4" customHeight="1" x14ac:dyDescent="0.3">
      <c r="A944" s="565">
        <v>30</v>
      </c>
      <c r="B944" s="566" t="s">
        <v>438</v>
      </c>
      <c r="C944" s="566">
        <v>89301303</v>
      </c>
      <c r="D944" s="628" t="s">
        <v>3534</v>
      </c>
      <c r="E944" s="629" t="s">
        <v>2271</v>
      </c>
      <c r="F944" s="566" t="s">
        <v>2263</v>
      </c>
      <c r="G944" s="566" t="s">
        <v>2455</v>
      </c>
      <c r="H944" s="566" t="s">
        <v>1360</v>
      </c>
      <c r="I944" s="566" t="s">
        <v>1997</v>
      </c>
      <c r="J944" s="566" t="s">
        <v>1516</v>
      </c>
      <c r="K944" s="566" t="s">
        <v>498</v>
      </c>
      <c r="L944" s="567">
        <v>349.77</v>
      </c>
      <c r="M944" s="567">
        <v>1049.31</v>
      </c>
      <c r="N944" s="566">
        <v>3</v>
      </c>
      <c r="O944" s="630">
        <v>0.5</v>
      </c>
      <c r="P944" s="567"/>
      <c r="Q944" s="582">
        <v>0</v>
      </c>
      <c r="R944" s="566"/>
      <c r="S944" s="582">
        <v>0</v>
      </c>
      <c r="T944" s="630"/>
      <c r="U944" s="612">
        <v>0</v>
      </c>
    </row>
    <row r="945" spans="1:21" ht="14.4" customHeight="1" x14ac:dyDescent="0.3">
      <c r="A945" s="565">
        <v>30</v>
      </c>
      <c r="B945" s="566" t="s">
        <v>438</v>
      </c>
      <c r="C945" s="566">
        <v>89301303</v>
      </c>
      <c r="D945" s="628" t="s">
        <v>3534</v>
      </c>
      <c r="E945" s="629" t="s">
        <v>2271</v>
      </c>
      <c r="F945" s="566" t="s">
        <v>2263</v>
      </c>
      <c r="G945" s="566" t="s">
        <v>2455</v>
      </c>
      <c r="H945" s="566" t="s">
        <v>1360</v>
      </c>
      <c r="I945" s="566" t="s">
        <v>3270</v>
      </c>
      <c r="J945" s="566" t="s">
        <v>3271</v>
      </c>
      <c r="K945" s="566" t="s">
        <v>3272</v>
      </c>
      <c r="L945" s="567">
        <v>1049.31</v>
      </c>
      <c r="M945" s="567">
        <v>1049.31</v>
      </c>
      <c r="N945" s="566">
        <v>1</v>
      </c>
      <c r="O945" s="630">
        <v>1</v>
      </c>
      <c r="P945" s="567"/>
      <c r="Q945" s="582">
        <v>0</v>
      </c>
      <c r="R945" s="566"/>
      <c r="S945" s="582">
        <v>0</v>
      </c>
      <c r="T945" s="630"/>
      <c r="U945" s="612">
        <v>0</v>
      </c>
    </row>
    <row r="946" spans="1:21" ht="14.4" customHeight="1" x14ac:dyDescent="0.3">
      <c r="A946" s="565">
        <v>30</v>
      </c>
      <c r="B946" s="566" t="s">
        <v>438</v>
      </c>
      <c r="C946" s="566">
        <v>89301303</v>
      </c>
      <c r="D946" s="628" t="s">
        <v>3534</v>
      </c>
      <c r="E946" s="629" t="s">
        <v>2271</v>
      </c>
      <c r="F946" s="566" t="s">
        <v>2263</v>
      </c>
      <c r="G946" s="566" t="s">
        <v>2455</v>
      </c>
      <c r="H946" s="566" t="s">
        <v>1360</v>
      </c>
      <c r="I946" s="566" t="s">
        <v>3270</v>
      </c>
      <c r="J946" s="566" t="s">
        <v>1516</v>
      </c>
      <c r="K946" s="566" t="s">
        <v>3272</v>
      </c>
      <c r="L946" s="567">
        <v>1049.31</v>
      </c>
      <c r="M946" s="567">
        <v>2098.62</v>
      </c>
      <c r="N946" s="566">
        <v>2</v>
      </c>
      <c r="O946" s="630">
        <v>1</v>
      </c>
      <c r="P946" s="567"/>
      <c r="Q946" s="582">
        <v>0</v>
      </c>
      <c r="R946" s="566"/>
      <c r="S946" s="582">
        <v>0</v>
      </c>
      <c r="T946" s="630"/>
      <c r="U946" s="612">
        <v>0</v>
      </c>
    </row>
    <row r="947" spans="1:21" ht="14.4" customHeight="1" x14ac:dyDescent="0.3">
      <c r="A947" s="565">
        <v>30</v>
      </c>
      <c r="B947" s="566" t="s">
        <v>438</v>
      </c>
      <c r="C947" s="566">
        <v>89301303</v>
      </c>
      <c r="D947" s="628" t="s">
        <v>3534</v>
      </c>
      <c r="E947" s="629" t="s">
        <v>2271</v>
      </c>
      <c r="F947" s="566" t="s">
        <v>2263</v>
      </c>
      <c r="G947" s="566" t="s">
        <v>2455</v>
      </c>
      <c r="H947" s="566" t="s">
        <v>1360</v>
      </c>
      <c r="I947" s="566" t="s">
        <v>3270</v>
      </c>
      <c r="J947" s="566" t="s">
        <v>1516</v>
      </c>
      <c r="K947" s="566" t="s">
        <v>3272</v>
      </c>
      <c r="L947" s="567">
        <v>1102.2</v>
      </c>
      <c r="M947" s="567">
        <v>1102.2</v>
      </c>
      <c r="N947" s="566">
        <v>1</v>
      </c>
      <c r="O947" s="630">
        <v>0.5</v>
      </c>
      <c r="P947" s="567"/>
      <c r="Q947" s="582">
        <v>0</v>
      </c>
      <c r="R947" s="566"/>
      <c r="S947" s="582">
        <v>0</v>
      </c>
      <c r="T947" s="630"/>
      <c r="U947" s="612">
        <v>0</v>
      </c>
    </row>
    <row r="948" spans="1:21" ht="14.4" customHeight="1" x14ac:dyDescent="0.3">
      <c r="A948" s="565">
        <v>30</v>
      </c>
      <c r="B948" s="566" t="s">
        <v>438</v>
      </c>
      <c r="C948" s="566">
        <v>89301303</v>
      </c>
      <c r="D948" s="628" t="s">
        <v>3534</v>
      </c>
      <c r="E948" s="629" t="s">
        <v>2271</v>
      </c>
      <c r="F948" s="566" t="s">
        <v>2263</v>
      </c>
      <c r="G948" s="566" t="s">
        <v>2459</v>
      </c>
      <c r="H948" s="566" t="s">
        <v>437</v>
      </c>
      <c r="I948" s="566" t="s">
        <v>2460</v>
      </c>
      <c r="J948" s="566" t="s">
        <v>1191</v>
      </c>
      <c r="K948" s="566" t="s">
        <v>2461</v>
      </c>
      <c r="L948" s="567">
        <v>112.13</v>
      </c>
      <c r="M948" s="567">
        <v>336.39</v>
      </c>
      <c r="N948" s="566">
        <v>3</v>
      </c>
      <c r="O948" s="630">
        <v>1.5</v>
      </c>
      <c r="P948" s="567">
        <v>224.26</v>
      </c>
      <c r="Q948" s="582">
        <v>0.66666666666666663</v>
      </c>
      <c r="R948" s="566">
        <v>2</v>
      </c>
      <c r="S948" s="582">
        <v>0.66666666666666663</v>
      </c>
      <c r="T948" s="630">
        <v>0.5</v>
      </c>
      <c r="U948" s="612">
        <v>0.33333333333333331</v>
      </c>
    </row>
    <row r="949" spans="1:21" ht="14.4" customHeight="1" x14ac:dyDescent="0.3">
      <c r="A949" s="565">
        <v>30</v>
      </c>
      <c r="B949" s="566" t="s">
        <v>438</v>
      </c>
      <c r="C949" s="566">
        <v>89301303</v>
      </c>
      <c r="D949" s="628" t="s">
        <v>3534</v>
      </c>
      <c r="E949" s="629" t="s">
        <v>2271</v>
      </c>
      <c r="F949" s="566" t="s">
        <v>2263</v>
      </c>
      <c r="G949" s="566" t="s">
        <v>3273</v>
      </c>
      <c r="H949" s="566" t="s">
        <v>1360</v>
      </c>
      <c r="I949" s="566" t="s">
        <v>2234</v>
      </c>
      <c r="J949" s="566" t="s">
        <v>1409</v>
      </c>
      <c r="K949" s="566" t="s">
        <v>2235</v>
      </c>
      <c r="L949" s="567">
        <v>94.8</v>
      </c>
      <c r="M949" s="567">
        <v>189.6</v>
      </c>
      <c r="N949" s="566">
        <v>2</v>
      </c>
      <c r="O949" s="630">
        <v>1</v>
      </c>
      <c r="P949" s="567"/>
      <c r="Q949" s="582">
        <v>0</v>
      </c>
      <c r="R949" s="566"/>
      <c r="S949" s="582">
        <v>0</v>
      </c>
      <c r="T949" s="630"/>
      <c r="U949" s="612">
        <v>0</v>
      </c>
    </row>
    <row r="950" spans="1:21" ht="14.4" customHeight="1" x14ac:dyDescent="0.3">
      <c r="A950" s="565">
        <v>30</v>
      </c>
      <c r="B950" s="566" t="s">
        <v>438</v>
      </c>
      <c r="C950" s="566">
        <v>89301303</v>
      </c>
      <c r="D950" s="628" t="s">
        <v>3534</v>
      </c>
      <c r="E950" s="629" t="s">
        <v>2271</v>
      </c>
      <c r="F950" s="566" t="s">
        <v>2263</v>
      </c>
      <c r="G950" s="566" t="s">
        <v>2787</v>
      </c>
      <c r="H950" s="566" t="s">
        <v>437</v>
      </c>
      <c r="I950" s="566" t="s">
        <v>3274</v>
      </c>
      <c r="J950" s="566" t="s">
        <v>3275</v>
      </c>
      <c r="K950" s="566" t="s">
        <v>3276</v>
      </c>
      <c r="L950" s="567">
        <v>0</v>
      </c>
      <c r="M950" s="567">
        <v>0</v>
      </c>
      <c r="N950" s="566">
        <v>3</v>
      </c>
      <c r="O950" s="630">
        <v>3</v>
      </c>
      <c r="P950" s="567"/>
      <c r="Q950" s="582"/>
      <c r="R950" s="566"/>
      <c r="S950" s="582">
        <v>0</v>
      </c>
      <c r="T950" s="630"/>
      <c r="U950" s="612">
        <v>0</v>
      </c>
    </row>
    <row r="951" spans="1:21" ht="14.4" customHeight="1" x14ac:dyDescent="0.3">
      <c r="A951" s="565">
        <v>30</v>
      </c>
      <c r="B951" s="566" t="s">
        <v>438</v>
      </c>
      <c r="C951" s="566">
        <v>89301303</v>
      </c>
      <c r="D951" s="628" t="s">
        <v>3534</v>
      </c>
      <c r="E951" s="629" t="s">
        <v>2271</v>
      </c>
      <c r="F951" s="566" t="s">
        <v>2263</v>
      </c>
      <c r="G951" s="566" t="s">
        <v>2788</v>
      </c>
      <c r="H951" s="566" t="s">
        <v>437</v>
      </c>
      <c r="I951" s="566" t="s">
        <v>3277</v>
      </c>
      <c r="J951" s="566" t="s">
        <v>809</v>
      </c>
      <c r="K951" s="566" t="s">
        <v>3278</v>
      </c>
      <c r="L951" s="567">
        <v>58.26</v>
      </c>
      <c r="M951" s="567">
        <v>233.04</v>
      </c>
      <c r="N951" s="566">
        <v>4</v>
      </c>
      <c r="O951" s="630">
        <v>2.5</v>
      </c>
      <c r="P951" s="567"/>
      <c r="Q951" s="582">
        <v>0</v>
      </c>
      <c r="R951" s="566"/>
      <c r="S951" s="582">
        <v>0</v>
      </c>
      <c r="T951" s="630"/>
      <c r="U951" s="612">
        <v>0</v>
      </c>
    </row>
    <row r="952" spans="1:21" ht="14.4" customHeight="1" x14ac:dyDescent="0.3">
      <c r="A952" s="565">
        <v>30</v>
      </c>
      <c r="B952" s="566" t="s">
        <v>438</v>
      </c>
      <c r="C952" s="566">
        <v>89301303</v>
      </c>
      <c r="D952" s="628" t="s">
        <v>3534</v>
      </c>
      <c r="E952" s="629" t="s">
        <v>2271</v>
      </c>
      <c r="F952" s="566" t="s">
        <v>2263</v>
      </c>
      <c r="G952" s="566" t="s">
        <v>3015</v>
      </c>
      <c r="H952" s="566" t="s">
        <v>437</v>
      </c>
      <c r="I952" s="566" t="s">
        <v>3016</v>
      </c>
      <c r="J952" s="566" t="s">
        <v>942</v>
      </c>
      <c r="K952" s="566" t="s">
        <v>943</v>
      </c>
      <c r="L952" s="567">
        <v>73.97</v>
      </c>
      <c r="M952" s="567">
        <v>295.88</v>
      </c>
      <c r="N952" s="566">
        <v>4</v>
      </c>
      <c r="O952" s="630">
        <v>3</v>
      </c>
      <c r="P952" s="567"/>
      <c r="Q952" s="582">
        <v>0</v>
      </c>
      <c r="R952" s="566"/>
      <c r="S952" s="582">
        <v>0</v>
      </c>
      <c r="T952" s="630"/>
      <c r="U952" s="612">
        <v>0</v>
      </c>
    </row>
    <row r="953" spans="1:21" ht="14.4" customHeight="1" x14ac:dyDescent="0.3">
      <c r="A953" s="565">
        <v>30</v>
      </c>
      <c r="B953" s="566" t="s">
        <v>438</v>
      </c>
      <c r="C953" s="566">
        <v>89301303</v>
      </c>
      <c r="D953" s="628" t="s">
        <v>3534</v>
      </c>
      <c r="E953" s="629" t="s">
        <v>2271</v>
      </c>
      <c r="F953" s="566" t="s">
        <v>2263</v>
      </c>
      <c r="G953" s="566" t="s">
        <v>2468</v>
      </c>
      <c r="H953" s="566" t="s">
        <v>437</v>
      </c>
      <c r="I953" s="566" t="s">
        <v>2471</v>
      </c>
      <c r="J953" s="566" t="s">
        <v>702</v>
      </c>
      <c r="K953" s="566" t="s">
        <v>2472</v>
      </c>
      <c r="L953" s="567">
        <v>43.99</v>
      </c>
      <c r="M953" s="567">
        <v>175.96</v>
      </c>
      <c r="N953" s="566">
        <v>4</v>
      </c>
      <c r="O953" s="630">
        <v>2</v>
      </c>
      <c r="P953" s="567"/>
      <c r="Q953" s="582">
        <v>0</v>
      </c>
      <c r="R953" s="566"/>
      <c r="S953" s="582">
        <v>0</v>
      </c>
      <c r="T953" s="630"/>
      <c r="U953" s="612">
        <v>0</v>
      </c>
    </row>
    <row r="954" spans="1:21" ht="14.4" customHeight="1" x14ac:dyDescent="0.3">
      <c r="A954" s="565">
        <v>30</v>
      </c>
      <c r="B954" s="566" t="s">
        <v>438</v>
      </c>
      <c r="C954" s="566">
        <v>89301303</v>
      </c>
      <c r="D954" s="628" t="s">
        <v>3534</v>
      </c>
      <c r="E954" s="629" t="s">
        <v>2271</v>
      </c>
      <c r="F954" s="566" t="s">
        <v>2263</v>
      </c>
      <c r="G954" s="566" t="s">
        <v>2662</v>
      </c>
      <c r="H954" s="566" t="s">
        <v>437</v>
      </c>
      <c r="I954" s="566" t="s">
        <v>2663</v>
      </c>
      <c r="J954" s="566" t="s">
        <v>1574</v>
      </c>
      <c r="K954" s="566" t="s">
        <v>2664</v>
      </c>
      <c r="L954" s="567">
        <v>38.99</v>
      </c>
      <c r="M954" s="567">
        <v>38.99</v>
      </c>
      <c r="N954" s="566">
        <v>1</v>
      </c>
      <c r="O954" s="630">
        <v>0.5</v>
      </c>
      <c r="P954" s="567">
        <v>38.99</v>
      </c>
      <c r="Q954" s="582">
        <v>1</v>
      </c>
      <c r="R954" s="566">
        <v>1</v>
      </c>
      <c r="S954" s="582">
        <v>1</v>
      </c>
      <c r="T954" s="630">
        <v>0.5</v>
      </c>
      <c r="U954" s="612">
        <v>1</v>
      </c>
    </row>
    <row r="955" spans="1:21" ht="14.4" customHeight="1" x14ac:dyDescent="0.3">
      <c r="A955" s="565">
        <v>30</v>
      </c>
      <c r="B955" s="566" t="s">
        <v>438</v>
      </c>
      <c r="C955" s="566">
        <v>89301303</v>
      </c>
      <c r="D955" s="628" t="s">
        <v>3534</v>
      </c>
      <c r="E955" s="629" t="s">
        <v>2271</v>
      </c>
      <c r="F955" s="566" t="s">
        <v>2263</v>
      </c>
      <c r="G955" s="566" t="s">
        <v>2662</v>
      </c>
      <c r="H955" s="566" t="s">
        <v>437</v>
      </c>
      <c r="I955" s="566" t="s">
        <v>3279</v>
      </c>
      <c r="J955" s="566" t="s">
        <v>3280</v>
      </c>
      <c r="K955" s="566" t="s">
        <v>3281</v>
      </c>
      <c r="L955" s="567">
        <v>25.99</v>
      </c>
      <c r="M955" s="567">
        <v>25.99</v>
      </c>
      <c r="N955" s="566">
        <v>1</v>
      </c>
      <c r="O955" s="630">
        <v>1</v>
      </c>
      <c r="P955" s="567"/>
      <c r="Q955" s="582">
        <v>0</v>
      </c>
      <c r="R955" s="566"/>
      <c r="S955" s="582">
        <v>0</v>
      </c>
      <c r="T955" s="630"/>
      <c r="U955" s="612">
        <v>0</v>
      </c>
    </row>
    <row r="956" spans="1:21" ht="14.4" customHeight="1" x14ac:dyDescent="0.3">
      <c r="A956" s="565">
        <v>30</v>
      </c>
      <c r="B956" s="566" t="s">
        <v>438</v>
      </c>
      <c r="C956" s="566">
        <v>89301303</v>
      </c>
      <c r="D956" s="628" t="s">
        <v>3534</v>
      </c>
      <c r="E956" s="629" t="s">
        <v>2271</v>
      </c>
      <c r="F956" s="566" t="s">
        <v>2263</v>
      </c>
      <c r="G956" s="566" t="s">
        <v>3019</v>
      </c>
      <c r="H956" s="566" t="s">
        <v>437</v>
      </c>
      <c r="I956" s="566" t="s">
        <v>1850</v>
      </c>
      <c r="J956" s="566" t="s">
        <v>1166</v>
      </c>
      <c r="K956" s="566" t="s">
        <v>1851</v>
      </c>
      <c r="L956" s="567">
        <v>472.71</v>
      </c>
      <c r="M956" s="567">
        <v>6145.23</v>
      </c>
      <c r="N956" s="566">
        <v>13</v>
      </c>
      <c r="O956" s="630">
        <v>6</v>
      </c>
      <c r="P956" s="567"/>
      <c r="Q956" s="582">
        <v>0</v>
      </c>
      <c r="R956" s="566"/>
      <c r="S956" s="582">
        <v>0</v>
      </c>
      <c r="T956" s="630"/>
      <c r="U956" s="612">
        <v>0</v>
      </c>
    </row>
    <row r="957" spans="1:21" ht="14.4" customHeight="1" x14ac:dyDescent="0.3">
      <c r="A957" s="565">
        <v>30</v>
      </c>
      <c r="B957" s="566" t="s">
        <v>438</v>
      </c>
      <c r="C957" s="566">
        <v>89301303</v>
      </c>
      <c r="D957" s="628" t="s">
        <v>3534</v>
      </c>
      <c r="E957" s="629" t="s">
        <v>2271</v>
      </c>
      <c r="F957" s="566" t="s">
        <v>2263</v>
      </c>
      <c r="G957" s="566" t="s">
        <v>2473</v>
      </c>
      <c r="H957" s="566" t="s">
        <v>437</v>
      </c>
      <c r="I957" s="566" t="s">
        <v>3282</v>
      </c>
      <c r="J957" s="566" t="s">
        <v>3283</v>
      </c>
      <c r="K957" s="566" t="s">
        <v>850</v>
      </c>
      <c r="L957" s="567">
        <v>156.97</v>
      </c>
      <c r="M957" s="567">
        <v>627.88</v>
      </c>
      <c r="N957" s="566">
        <v>4</v>
      </c>
      <c r="O957" s="630">
        <v>1.5</v>
      </c>
      <c r="P957" s="567"/>
      <c r="Q957" s="582">
        <v>0</v>
      </c>
      <c r="R957" s="566"/>
      <c r="S957" s="582">
        <v>0</v>
      </c>
      <c r="T957" s="630"/>
      <c r="U957" s="612">
        <v>0</v>
      </c>
    </row>
    <row r="958" spans="1:21" ht="14.4" customHeight="1" x14ac:dyDescent="0.3">
      <c r="A958" s="565">
        <v>30</v>
      </c>
      <c r="B958" s="566" t="s">
        <v>438</v>
      </c>
      <c r="C958" s="566">
        <v>89301303</v>
      </c>
      <c r="D958" s="628" t="s">
        <v>3534</v>
      </c>
      <c r="E958" s="629" t="s">
        <v>2271</v>
      </c>
      <c r="F958" s="566" t="s">
        <v>2263</v>
      </c>
      <c r="G958" s="566" t="s">
        <v>2473</v>
      </c>
      <c r="H958" s="566" t="s">
        <v>437</v>
      </c>
      <c r="I958" s="566" t="s">
        <v>2795</v>
      </c>
      <c r="J958" s="566" t="s">
        <v>1307</v>
      </c>
      <c r="K958" s="566" t="s">
        <v>850</v>
      </c>
      <c r="L958" s="567">
        <v>180.95</v>
      </c>
      <c r="M958" s="567">
        <v>904.74999999999989</v>
      </c>
      <c r="N958" s="566">
        <v>5</v>
      </c>
      <c r="O958" s="630">
        <v>1</v>
      </c>
      <c r="P958" s="567"/>
      <c r="Q958" s="582">
        <v>0</v>
      </c>
      <c r="R958" s="566"/>
      <c r="S958" s="582">
        <v>0</v>
      </c>
      <c r="T958" s="630"/>
      <c r="U958" s="612">
        <v>0</v>
      </c>
    </row>
    <row r="959" spans="1:21" ht="14.4" customHeight="1" x14ac:dyDescent="0.3">
      <c r="A959" s="565">
        <v>30</v>
      </c>
      <c r="B959" s="566" t="s">
        <v>438</v>
      </c>
      <c r="C959" s="566">
        <v>89301303</v>
      </c>
      <c r="D959" s="628" t="s">
        <v>3534</v>
      </c>
      <c r="E959" s="629" t="s">
        <v>2271</v>
      </c>
      <c r="F959" s="566" t="s">
        <v>2263</v>
      </c>
      <c r="G959" s="566" t="s">
        <v>2473</v>
      </c>
      <c r="H959" s="566" t="s">
        <v>437</v>
      </c>
      <c r="I959" s="566" t="s">
        <v>2795</v>
      </c>
      <c r="J959" s="566" t="s">
        <v>1307</v>
      </c>
      <c r="K959" s="566" t="s">
        <v>850</v>
      </c>
      <c r="L959" s="567">
        <v>258.10000000000002</v>
      </c>
      <c r="M959" s="567">
        <v>1032.4000000000001</v>
      </c>
      <c r="N959" s="566">
        <v>4</v>
      </c>
      <c r="O959" s="630">
        <v>2</v>
      </c>
      <c r="P959" s="567">
        <v>258.10000000000002</v>
      </c>
      <c r="Q959" s="582">
        <v>0.25</v>
      </c>
      <c r="R959" s="566">
        <v>1</v>
      </c>
      <c r="S959" s="582">
        <v>0.25</v>
      </c>
      <c r="T959" s="630">
        <v>1</v>
      </c>
      <c r="U959" s="612">
        <v>0.5</v>
      </c>
    </row>
    <row r="960" spans="1:21" ht="14.4" customHeight="1" x14ac:dyDescent="0.3">
      <c r="A960" s="565">
        <v>30</v>
      </c>
      <c r="B960" s="566" t="s">
        <v>438</v>
      </c>
      <c r="C960" s="566">
        <v>89301303</v>
      </c>
      <c r="D960" s="628" t="s">
        <v>3534</v>
      </c>
      <c r="E960" s="629" t="s">
        <v>2271</v>
      </c>
      <c r="F960" s="566" t="s">
        <v>2263</v>
      </c>
      <c r="G960" s="566" t="s">
        <v>2473</v>
      </c>
      <c r="H960" s="566" t="s">
        <v>437</v>
      </c>
      <c r="I960" s="566" t="s">
        <v>2474</v>
      </c>
      <c r="J960" s="566" t="s">
        <v>1306</v>
      </c>
      <c r="K960" s="566" t="s">
        <v>850</v>
      </c>
      <c r="L960" s="567">
        <v>199.71</v>
      </c>
      <c r="M960" s="567">
        <v>798.84</v>
      </c>
      <c r="N960" s="566">
        <v>4</v>
      </c>
      <c r="O960" s="630">
        <v>1.5</v>
      </c>
      <c r="P960" s="567"/>
      <c r="Q960" s="582">
        <v>0</v>
      </c>
      <c r="R960" s="566"/>
      <c r="S960" s="582">
        <v>0</v>
      </c>
      <c r="T960" s="630"/>
      <c r="U960" s="612">
        <v>0</v>
      </c>
    </row>
    <row r="961" spans="1:21" ht="14.4" customHeight="1" x14ac:dyDescent="0.3">
      <c r="A961" s="565">
        <v>30</v>
      </c>
      <c r="B961" s="566" t="s">
        <v>438</v>
      </c>
      <c r="C961" s="566">
        <v>89301303</v>
      </c>
      <c r="D961" s="628" t="s">
        <v>3534</v>
      </c>
      <c r="E961" s="629" t="s">
        <v>2271</v>
      </c>
      <c r="F961" s="566" t="s">
        <v>2263</v>
      </c>
      <c r="G961" s="566" t="s">
        <v>2473</v>
      </c>
      <c r="H961" s="566" t="s">
        <v>437</v>
      </c>
      <c r="I961" s="566" t="s">
        <v>2474</v>
      </c>
      <c r="J961" s="566" t="s">
        <v>1306</v>
      </c>
      <c r="K961" s="566" t="s">
        <v>850</v>
      </c>
      <c r="L961" s="567">
        <v>314.95999999999998</v>
      </c>
      <c r="M961" s="567">
        <v>944.87999999999988</v>
      </c>
      <c r="N961" s="566">
        <v>3</v>
      </c>
      <c r="O961" s="630">
        <v>1</v>
      </c>
      <c r="P961" s="567"/>
      <c r="Q961" s="582">
        <v>0</v>
      </c>
      <c r="R961" s="566"/>
      <c r="S961" s="582">
        <v>0</v>
      </c>
      <c r="T961" s="630"/>
      <c r="U961" s="612">
        <v>0</v>
      </c>
    </row>
    <row r="962" spans="1:21" ht="14.4" customHeight="1" x14ac:dyDescent="0.3">
      <c r="A962" s="565">
        <v>30</v>
      </c>
      <c r="B962" s="566" t="s">
        <v>438</v>
      </c>
      <c r="C962" s="566">
        <v>89301303</v>
      </c>
      <c r="D962" s="628" t="s">
        <v>3534</v>
      </c>
      <c r="E962" s="629" t="s">
        <v>2271</v>
      </c>
      <c r="F962" s="566" t="s">
        <v>2263</v>
      </c>
      <c r="G962" s="566" t="s">
        <v>2796</v>
      </c>
      <c r="H962" s="566" t="s">
        <v>437</v>
      </c>
      <c r="I962" s="566" t="s">
        <v>3020</v>
      </c>
      <c r="J962" s="566" t="s">
        <v>3021</v>
      </c>
      <c r="K962" s="566" t="s">
        <v>850</v>
      </c>
      <c r="L962" s="567">
        <v>129.94999999999999</v>
      </c>
      <c r="M962" s="567">
        <v>6237.6</v>
      </c>
      <c r="N962" s="566">
        <v>48</v>
      </c>
      <c r="O962" s="630">
        <v>5</v>
      </c>
      <c r="P962" s="567">
        <v>5457.9000000000005</v>
      </c>
      <c r="Q962" s="582">
        <v>0.875</v>
      </c>
      <c r="R962" s="566">
        <v>42</v>
      </c>
      <c r="S962" s="582">
        <v>0.875</v>
      </c>
      <c r="T962" s="630">
        <v>4</v>
      </c>
      <c r="U962" s="612">
        <v>0.8</v>
      </c>
    </row>
    <row r="963" spans="1:21" ht="14.4" customHeight="1" x14ac:dyDescent="0.3">
      <c r="A963" s="565">
        <v>30</v>
      </c>
      <c r="B963" s="566" t="s">
        <v>438</v>
      </c>
      <c r="C963" s="566">
        <v>89301303</v>
      </c>
      <c r="D963" s="628" t="s">
        <v>3534</v>
      </c>
      <c r="E963" s="629" t="s">
        <v>2271</v>
      </c>
      <c r="F963" s="566" t="s">
        <v>2263</v>
      </c>
      <c r="G963" s="566" t="s">
        <v>2796</v>
      </c>
      <c r="H963" s="566" t="s">
        <v>437</v>
      </c>
      <c r="I963" s="566" t="s">
        <v>3284</v>
      </c>
      <c r="J963" s="566" t="s">
        <v>871</v>
      </c>
      <c r="K963" s="566" t="s">
        <v>850</v>
      </c>
      <c r="L963" s="567">
        <v>140.16</v>
      </c>
      <c r="M963" s="567">
        <v>420.48</v>
      </c>
      <c r="N963" s="566">
        <v>3</v>
      </c>
      <c r="O963" s="630">
        <v>0.5</v>
      </c>
      <c r="P963" s="567"/>
      <c r="Q963" s="582">
        <v>0</v>
      </c>
      <c r="R963" s="566"/>
      <c r="S963" s="582">
        <v>0</v>
      </c>
      <c r="T963" s="630"/>
      <c r="U963" s="612">
        <v>0</v>
      </c>
    </row>
    <row r="964" spans="1:21" ht="14.4" customHeight="1" x14ac:dyDescent="0.3">
      <c r="A964" s="565">
        <v>30</v>
      </c>
      <c r="B964" s="566" t="s">
        <v>438</v>
      </c>
      <c r="C964" s="566">
        <v>89301303</v>
      </c>
      <c r="D964" s="628" t="s">
        <v>3534</v>
      </c>
      <c r="E964" s="629" t="s">
        <v>2271</v>
      </c>
      <c r="F964" s="566" t="s">
        <v>2263</v>
      </c>
      <c r="G964" s="566" t="s">
        <v>3285</v>
      </c>
      <c r="H964" s="566" t="s">
        <v>437</v>
      </c>
      <c r="I964" s="566" t="s">
        <v>3286</v>
      </c>
      <c r="J964" s="566" t="s">
        <v>3287</v>
      </c>
      <c r="K964" s="566" t="s">
        <v>512</v>
      </c>
      <c r="L964" s="567">
        <v>0</v>
      </c>
      <c r="M964" s="567">
        <v>0</v>
      </c>
      <c r="N964" s="566">
        <v>3</v>
      </c>
      <c r="O964" s="630">
        <v>1</v>
      </c>
      <c r="P964" s="567"/>
      <c r="Q964" s="582"/>
      <c r="R964" s="566"/>
      <c r="S964" s="582">
        <v>0</v>
      </c>
      <c r="T964" s="630"/>
      <c r="U964" s="612">
        <v>0</v>
      </c>
    </row>
    <row r="965" spans="1:21" ht="14.4" customHeight="1" x14ac:dyDescent="0.3">
      <c r="A965" s="565">
        <v>30</v>
      </c>
      <c r="B965" s="566" t="s">
        <v>438</v>
      </c>
      <c r="C965" s="566">
        <v>89301303</v>
      </c>
      <c r="D965" s="628" t="s">
        <v>3534</v>
      </c>
      <c r="E965" s="629" t="s">
        <v>2271</v>
      </c>
      <c r="F965" s="566" t="s">
        <v>2263</v>
      </c>
      <c r="G965" s="566" t="s">
        <v>3288</v>
      </c>
      <c r="H965" s="566" t="s">
        <v>437</v>
      </c>
      <c r="I965" s="566" t="s">
        <v>3289</v>
      </c>
      <c r="J965" s="566" t="s">
        <v>3290</v>
      </c>
      <c r="K965" s="566" t="s">
        <v>3291</v>
      </c>
      <c r="L965" s="567">
        <v>0</v>
      </c>
      <c r="M965" s="567">
        <v>0</v>
      </c>
      <c r="N965" s="566">
        <v>1</v>
      </c>
      <c r="O965" s="630">
        <v>1</v>
      </c>
      <c r="P965" s="567"/>
      <c r="Q965" s="582"/>
      <c r="R965" s="566"/>
      <c r="S965" s="582">
        <v>0</v>
      </c>
      <c r="T965" s="630"/>
      <c r="U965" s="612">
        <v>0</v>
      </c>
    </row>
    <row r="966" spans="1:21" ht="14.4" customHeight="1" x14ac:dyDescent="0.3">
      <c r="A966" s="565">
        <v>30</v>
      </c>
      <c r="B966" s="566" t="s">
        <v>438</v>
      </c>
      <c r="C966" s="566">
        <v>89301303</v>
      </c>
      <c r="D966" s="628" t="s">
        <v>3534</v>
      </c>
      <c r="E966" s="629" t="s">
        <v>2271</v>
      </c>
      <c r="F966" s="566" t="s">
        <v>2263</v>
      </c>
      <c r="G966" s="566" t="s">
        <v>3292</v>
      </c>
      <c r="H966" s="566" t="s">
        <v>437</v>
      </c>
      <c r="I966" s="566" t="s">
        <v>3293</v>
      </c>
      <c r="J966" s="566" t="s">
        <v>3294</v>
      </c>
      <c r="K966" s="566" t="s">
        <v>3295</v>
      </c>
      <c r="L966" s="567">
        <v>85.49</v>
      </c>
      <c r="M966" s="567">
        <v>85.49</v>
      </c>
      <c r="N966" s="566">
        <v>1</v>
      </c>
      <c r="O966" s="630">
        <v>0.5</v>
      </c>
      <c r="P966" s="567"/>
      <c r="Q966" s="582">
        <v>0</v>
      </c>
      <c r="R966" s="566"/>
      <c r="S966" s="582">
        <v>0</v>
      </c>
      <c r="T966" s="630"/>
      <c r="U966" s="612">
        <v>0</v>
      </c>
    </row>
    <row r="967" spans="1:21" ht="14.4" customHeight="1" x14ac:dyDescent="0.3">
      <c r="A967" s="565">
        <v>30</v>
      </c>
      <c r="B967" s="566" t="s">
        <v>438</v>
      </c>
      <c r="C967" s="566">
        <v>89301303</v>
      </c>
      <c r="D967" s="628" t="s">
        <v>3534</v>
      </c>
      <c r="E967" s="629" t="s">
        <v>2271</v>
      </c>
      <c r="F967" s="566" t="s">
        <v>2263</v>
      </c>
      <c r="G967" s="566" t="s">
        <v>2810</v>
      </c>
      <c r="H967" s="566" t="s">
        <v>1360</v>
      </c>
      <c r="I967" s="566" t="s">
        <v>3296</v>
      </c>
      <c r="J967" s="566" t="s">
        <v>1473</v>
      </c>
      <c r="K967" s="566" t="s">
        <v>2352</v>
      </c>
      <c r="L967" s="567">
        <v>32.74</v>
      </c>
      <c r="M967" s="567">
        <v>32.74</v>
      </c>
      <c r="N967" s="566">
        <v>1</v>
      </c>
      <c r="O967" s="630">
        <v>0.5</v>
      </c>
      <c r="P967" s="567">
        <v>32.74</v>
      </c>
      <c r="Q967" s="582">
        <v>1</v>
      </c>
      <c r="R967" s="566">
        <v>1</v>
      </c>
      <c r="S967" s="582">
        <v>1</v>
      </c>
      <c r="T967" s="630">
        <v>0.5</v>
      </c>
      <c r="U967" s="612">
        <v>1</v>
      </c>
    </row>
    <row r="968" spans="1:21" ht="14.4" customHeight="1" x14ac:dyDescent="0.3">
      <c r="A968" s="565">
        <v>30</v>
      </c>
      <c r="B968" s="566" t="s">
        <v>438</v>
      </c>
      <c r="C968" s="566">
        <v>89301303</v>
      </c>
      <c r="D968" s="628" t="s">
        <v>3534</v>
      </c>
      <c r="E968" s="629" t="s">
        <v>2271</v>
      </c>
      <c r="F968" s="566" t="s">
        <v>2263</v>
      </c>
      <c r="G968" s="566" t="s">
        <v>2484</v>
      </c>
      <c r="H968" s="566" t="s">
        <v>437</v>
      </c>
      <c r="I968" s="566" t="s">
        <v>3297</v>
      </c>
      <c r="J968" s="566" t="s">
        <v>3298</v>
      </c>
      <c r="K968" s="566" t="s">
        <v>1292</v>
      </c>
      <c r="L968" s="567">
        <v>102.89</v>
      </c>
      <c r="M968" s="567">
        <v>308.67</v>
      </c>
      <c r="N968" s="566">
        <v>3</v>
      </c>
      <c r="O968" s="630">
        <v>0.5</v>
      </c>
      <c r="P968" s="567"/>
      <c r="Q968" s="582">
        <v>0</v>
      </c>
      <c r="R968" s="566"/>
      <c r="S968" s="582">
        <v>0</v>
      </c>
      <c r="T968" s="630"/>
      <c r="U968" s="612">
        <v>0</v>
      </c>
    </row>
    <row r="969" spans="1:21" ht="14.4" customHeight="1" x14ac:dyDescent="0.3">
      <c r="A969" s="565">
        <v>30</v>
      </c>
      <c r="B969" s="566" t="s">
        <v>438</v>
      </c>
      <c r="C969" s="566">
        <v>89301303</v>
      </c>
      <c r="D969" s="628" t="s">
        <v>3534</v>
      </c>
      <c r="E969" s="629" t="s">
        <v>2271</v>
      </c>
      <c r="F969" s="566" t="s">
        <v>2263</v>
      </c>
      <c r="G969" s="566" t="s">
        <v>2484</v>
      </c>
      <c r="H969" s="566" t="s">
        <v>437</v>
      </c>
      <c r="I969" s="566" t="s">
        <v>3299</v>
      </c>
      <c r="J969" s="566" t="s">
        <v>3298</v>
      </c>
      <c r="K969" s="566" t="s">
        <v>565</v>
      </c>
      <c r="L969" s="567">
        <v>154.33000000000001</v>
      </c>
      <c r="M969" s="567">
        <v>154.33000000000001</v>
      </c>
      <c r="N969" s="566">
        <v>1</v>
      </c>
      <c r="O969" s="630">
        <v>0.5</v>
      </c>
      <c r="P969" s="567"/>
      <c r="Q969" s="582">
        <v>0</v>
      </c>
      <c r="R969" s="566"/>
      <c r="S969" s="582">
        <v>0</v>
      </c>
      <c r="T969" s="630"/>
      <c r="U969" s="612">
        <v>0</v>
      </c>
    </row>
    <row r="970" spans="1:21" ht="14.4" customHeight="1" x14ac:dyDescent="0.3">
      <c r="A970" s="565">
        <v>30</v>
      </c>
      <c r="B970" s="566" t="s">
        <v>438</v>
      </c>
      <c r="C970" s="566">
        <v>89301303</v>
      </c>
      <c r="D970" s="628" t="s">
        <v>3534</v>
      </c>
      <c r="E970" s="629" t="s">
        <v>2271</v>
      </c>
      <c r="F970" s="566" t="s">
        <v>2263</v>
      </c>
      <c r="G970" s="566" t="s">
        <v>2812</v>
      </c>
      <c r="H970" s="566" t="s">
        <v>437</v>
      </c>
      <c r="I970" s="566" t="s">
        <v>3300</v>
      </c>
      <c r="J970" s="566" t="s">
        <v>915</v>
      </c>
      <c r="K970" s="566" t="s">
        <v>3301</v>
      </c>
      <c r="L970" s="567">
        <v>432.32</v>
      </c>
      <c r="M970" s="567">
        <v>2161.6</v>
      </c>
      <c r="N970" s="566">
        <v>5</v>
      </c>
      <c r="O970" s="630">
        <v>3</v>
      </c>
      <c r="P970" s="567">
        <v>864.64</v>
      </c>
      <c r="Q970" s="582">
        <v>0.4</v>
      </c>
      <c r="R970" s="566">
        <v>2</v>
      </c>
      <c r="S970" s="582">
        <v>0.4</v>
      </c>
      <c r="T970" s="630">
        <v>1</v>
      </c>
      <c r="U970" s="612">
        <v>0.33333333333333331</v>
      </c>
    </row>
    <row r="971" spans="1:21" ht="14.4" customHeight="1" x14ac:dyDescent="0.3">
      <c r="A971" s="565">
        <v>30</v>
      </c>
      <c r="B971" s="566" t="s">
        <v>438</v>
      </c>
      <c r="C971" s="566">
        <v>89301303</v>
      </c>
      <c r="D971" s="628" t="s">
        <v>3534</v>
      </c>
      <c r="E971" s="629" t="s">
        <v>2271</v>
      </c>
      <c r="F971" s="566" t="s">
        <v>2263</v>
      </c>
      <c r="G971" s="566" t="s">
        <v>2812</v>
      </c>
      <c r="H971" s="566" t="s">
        <v>437</v>
      </c>
      <c r="I971" s="566" t="s">
        <v>3022</v>
      </c>
      <c r="J971" s="566" t="s">
        <v>915</v>
      </c>
      <c r="K971" s="566" t="s">
        <v>3023</v>
      </c>
      <c r="L971" s="567">
        <v>144.1</v>
      </c>
      <c r="M971" s="567">
        <v>144.1</v>
      </c>
      <c r="N971" s="566">
        <v>1</v>
      </c>
      <c r="O971" s="630">
        <v>1</v>
      </c>
      <c r="P971" s="567"/>
      <c r="Q971" s="582">
        <v>0</v>
      </c>
      <c r="R971" s="566"/>
      <c r="S971" s="582">
        <v>0</v>
      </c>
      <c r="T971" s="630"/>
      <c r="U971" s="612">
        <v>0</v>
      </c>
    </row>
    <row r="972" spans="1:21" ht="14.4" customHeight="1" x14ac:dyDescent="0.3">
      <c r="A972" s="565">
        <v>30</v>
      </c>
      <c r="B972" s="566" t="s">
        <v>438</v>
      </c>
      <c r="C972" s="566">
        <v>89301303</v>
      </c>
      <c r="D972" s="628" t="s">
        <v>3534</v>
      </c>
      <c r="E972" s="629" t="s">
        <v>2271</v>
      </c>
      <c r="F972" s="566" t="s">
        <v>2263</v>
      </c>
      <c r="G972" s="566" t="s">
        <v>2946</v>
      </c>
      <c r="H972" s="566" t="s">
        <v>437</v>
      </c>
      <c r="I972" s="566" t="s">
        <v>3302</v>
      </c>
      <c r="J972" s="566" t="s">
        <v>1299</v>
      </c>
      <c r="K972" s="566" t="s">
        <v>1300</v>
      </c>
      <c r="L972" s="567">
        <v>78.78</v>
      </c>
      <c r="M972" s="567">
        <v>236.34</v>
      </c>
      <c r="N972" s="566">
        <v>3</v>
      </c>
      <c r="O972" s="630">
        <v>1.5</v>
      </c>
      <c r="P972" s="567">
        <v>236.34</v>
      </c>
      <c r="Q972" s="582">
        <v>1</v>
      </c>
      <c r="R972" s="566">
        <v>3</v>
      </c>
      <c r="S972" s="582">
        <v>1</v>
      </c>
      <c r="T972" s="630">
        <v>1.5</v>
      </c>
      <c r="U972" s="612">
        <v>1</v>
      </c>
    </row>
    <row r="973" spans="1:21" ht="14.4" customHeight="1" x14ac:dyDescent="0.3">
      <c r="A973" s="565">
        <v>30</v>
      </c>
      <c r="B973" s="566" t="s">
        <v>438</v>
      </c>
      <c r="C973" s="566">
        <v>89301303</v>
      </c>
      <c r="D973" s="628" t="s">
        <v>3534</v>
      </c>
      <c r="E973" s="629" t="s">
        <v>2271</v>
      </c>
      <c r="F973" s="566" t="s">
        <v>2263</v>
      </c>
      <c r="G973" s="566" t="s">
        <v>3303</v>
      </c>
      <c r="H973" s="566" t="s">
        <v>437</v>
      </c>
      <c r="I973" s="566" t="s">
        <v>3304</v>
      </c>
      <c r="J973" s="566" t="s">
        <v>3305</v>
      </c>
      <c r="K973" s="566" t="s">
        <v>3306</v>
      </c>
      <c r="L973" s="567">
        <v>0</v>
      </c>
      <c r="M973" s="567">
        <v>0</v>
      </c>
      <c r="N973" s="566">
        <v>1</v>
      </c>
      <c r="O973" s="630">
        <v>1</v>
      </c>
      <c r="P973" s="567"/>
      <c r="Q973" s="582"/>
      <c r="R973" s="566"/>
      <c r="S973" s="582">
        <v>0</v>
      </c>
      <c r="T973" s="630"/>
      <c r="U973" s="612">
        <v>0</v>
      </c>
    </row>
    <row r="974" spans="1:21" ht="14.4" customHeight="1" x14ac:dyDescent="0.3">
      <c r="A974" s="565">
        <v>30</v>
      </c>
      <c r="B974" s="566" t="s">
        <v>438</v>
      </c>
      <c r="C974" s="566">
        <v>89301303</v>
      </c>
      <c r="D974" s="628" t="s">
        <v>3534</v>
      </c>
      <c r="E974" s="629" t="s">
        <v>2271</v>
      </c>
      <c r="F974" s="566" t="s">
        <v>2263</v>
      </c>
      <c r="G974" s="566" t="s">
        <v>2486</v>
      </c>
      <c r="H974" s="566" t="s">
        <v>437</v>
      </c>
      <c r="I974" s="566" t="s">
        <v>2487</v>
      </c>
      <c r="J974" s="566" t="s">
        <v>892</v>
      </c>
      <c r="K974" s="566" t="s">
        <v>893</v>
      </c>
      <c r="L974" s="567">
        <v>226.23</v>
      </c>
      <c r="M974" s="567">
        <v>2940.99</v>
      </c>
      <c r="N974" s="566">
        <v>13</v>
      </c>
      <c r="O974" s="630">
        <v>3</v>
      </c>
      <c r="P974" s="567">
        <v>1131.1499999999999</v>
      </c>
      <c r="Q974" s="582">
        <v>0.38461538461538458</v>
      </c>
      <c r="R974" s="566">
        <v>5</v>
      </c>
      <c r="S974" s="582">
        <v>0.38461538461538464</v>
      </c>
      <c r="T974" s="630">
        <v>1</v>
      </c>
      <c r="U974" s="612">
        <v>0.33333333333333331</v>
      </c>
    </row>
    <row r="975" spans="1:21" ht="14.4" customHeight="1" x14ac:dyDescent="0.3">
      <c r="A975" s="565">
        <v>30</v>
      </c>
      <c r="B975" s="566" t="s">
        <v>438</v>
      </c>
      <c r="C975" s="566">
        <v>89301303</v>
      </c>
      <c r="D975" s="628" t="s">
        <v>3534</v>
      </c>
      <c r="E975" s="629" t="s">
        <v>2271</v>
      </c>
      <c r="F975" s="566" t="s">
        <v>2263</v>
      </c>
      <c r="G975" s="566" t="s">
        <v>2486</v>
      </c>
      <c r="H975" s="566" t="s">
        <v>437</v>
      </c>
      <c r="I975" s="566" t="s">
        <v>2487</v>
      </c>
      <c r="J975" s="566" t="s">
        <v>892</v>
      </c>
      <c r="K975" s="566" t="s">
        <v>893</v>
      </c>
      <c r="L975" s="567">
        <v>157.01</v>
      </c>
      <c r="M975" s="567">
        <v>314.02</v>
      </c>
      <c r="N975" s="566">
        <v>2</v>
      </c>
      <c r="O975" s="630">
        <v>0.5</v>
      </c>
      <c r="P975" s="567"/>
      <c r="Q975" s="582">
        <v>0</v>
      </c>
      <c r="R975" s="566"/>
      <c r="S975" s="582">
        <v>0</v>
      </c>
      <c r="T975" s="630"/>
      <c r="U975" s="612">
        <v>0</v>
      </c>
    </row>
    <row r="976" spans="1:21" ht="14.4" customHeight="1" x14ac:dyDescent="0.3">
      <c r="A976" s="565">
        <v>30</v>
      </c>
      <c r="B976" s="566" t="s">
        <v>438</v>
      </c>
      <c r="C976" s="566">
        <v>89301303</v>
      </c>
      <c r="D976" s="628" t="s">
        <v>3534</v>
      </c>
      <c r="E976" s="629" t="s">
        <v>2271</v>
      </c>
      <c r="F976" s="566" t="s">
        <v>2263</v>
      </c>
      <c r="G976" s="566" t="s">
        <v>2486</v>
      </c>
      <c r="H976" s="566" t="s">
        <v>437</v>
      </c>
      <c r="I976" s="566" t="s">
        <v>3307</v>
      </c>
      <c r="J976" s="566" t="s">
        <v>892</v>
      </c>
      <c r="K976" s="566" t="s">
        <v>3308</v>
      </c>
      <c r="L976" s="567">
        <v>0</v>
      </c>
      <c r="M976" s="567">
        <v>0</v>
      </c>
      <c r="N976" s="566">
        <v>4</v>
      </c>
      <c r="O976" s="630">
        <v>1</v>
      </c>
      <c r="P976" s="567">
        <v>0</v>
      </c>
      <c r="Q976" s="582"/>
      <c r="R976" s="566">
        <v>2</v>
      </c>
      <c r="S976" s="582">
        <v>0.5</v>
      </c>
      <c r="T976" s="630">
        <v>0.5</v>
      </c>
      <c r="U976" s="612">
        <v>0.5</v>
      </c>
    </row>
    <row r="977" spans="1:21" ht="14.4" customHeight="1" x14ac:dyDescent="0.3">
      <c r="A977" s="565">
        <v>30</v>
      </c>
      <c r="B977" s="566" t="s">
        <v>438</v>
      </c>
      <c r="C977" s="566">
        <v>89301303</v>
      </c>
      <c r="D977" s="628" t="s">
        <v>3534</v>
      </c>
      <c r="E977" s="629" t="s">
        <v>2271</v>
      </c>
      <c r="F977" s="566" t="s">
        <v>2263</v>
      </c>
      <c r="G977" s="566" t="s">
        <v>3309</v>
      </c>
      <c r="H977" s="566" t="s">
        <v>437</v>
      </c>
      <c r="I977" s="566" t="s">
        <v>3310</v>
      </c>
      <c r="J977" s="566" t="s">
        <v>3311</v>
      </c>
      <c r="K977" s="566" t="s">
        <v>3312</v>
      </c>
      <c r="L977" s="567">
        <v>44.74</v>
      </c>
      <c r="M977" s="567">
        <v>44.74</v>
      </c>
      <c r="N977" s="566">
        <v>1</v>
      </c>
      <c r="O977" s="630">
        <v>0.5</v>
      </c>
      <c r="P977" s="567"/>
      <c r="Q977" s="582">
        <v>0</v>
      </c>
      <c r="R977" s="566"/>
      <c r="S977" s="582">
        <v>0</v>
      </c>
      <c r="T977" s="630"/>
      <c r="U977" s="612">
        <v>0</v>
      </c>
    </row>
    <row r="978" spans="1:21" ht="14.4" customHeight="1" x14ac:dyDescent="0.3">
      <c r="A978" s="565">
        <v>30</v>
      </c>
      <c r="B978" s="566" t="s">
        <v>438</v>
      </c>
      <c r="C978" s="566">
        <v>89301303</v>
      </c>
      <c r="D978" s="628" t="s">
        <v>3534</v>
      </c>
      <c r="E978" s="629" t="s">
        <v>2271</v>
      </c>
      <c r="F978" s="566" t="s">
        <v>2263</v>
      </c>
      <c r="G978" s="566" t="s">
        <v>2488</v>
      </c>
      <c r="H978" s="566" t="s">
        <v>437</v>
      </c>
      <c r="I978" s="566" t="s">
        <v>3313</v>
      </c>
      <c r="J978" s="566" t="s">
        <v>1080</v>
      </c>
      <c r="K978" s="566" t="s">
        <v>1081</v>
      </c>
      <c r="L978" s="567">
        <v>69.3</v>
      </c>
      <c r="M978" s="567">
        <v>623.70000000000005</v>
      </c>
      <c r="N978" s="566">
        <v>9</v>
      </c>
      <c r="O978" s="630">
        <v>2.5</v>
      </c>
      <c r="P978" s="567">
        <v>485.1</v>
      </c>
      <c r="Q978" s="582">
        <v>0.77777777777777779</v>
      </c>
      <c r="R978" s="566">
        <v>7</v>
      </c>
      <c r="S978" s="582">
        <v>0.77777777777777779</v>
      </c>
      <c r="T978" s="630">
        <v>2</v>
      </c>
      <c r="U978" s="612">
        <v>0.8</v>
      </c>
    </row>
    <row r="979" spans="1:21" ht="14.4" customHeight="1" x14ac:dyDescent="0.3">
      <c r="A979" s="565">
        <v>30</v>
      </c>
      <c r="B979" s="566" t="s">
        <v>438</v>
      </c>
      <c r="C979" s="566">
        <v>89301303</v>
      </c>
      <c r="D979" s="628" t="s">
        <v>3534</v>
      </c>
      <c r="E979" s="629" t="s">
        <v>2271</v>
      </c>
      <c r="F979" s="566" t="s">
        <v>2263</v>
      </c>
      <c r="G979" s="566" t="s">
        <v>2488</v>
      </c>
      <c r="H979" s="566" t="s">
        <v>437</v>
      </c>
      <c r="I979" s="566" t="s">
        <v>3314</v>
      </c>
      <c r="J979" s="566" t="s">
        <v>1080</v>
      </c>
      <c r="K979" s="566" t="s">
        <v>1081</v>
      </c>
      <c r="L979" s="567">
        <v>69.3</v>
      </c>
      <c r="M979" s="567">
        <v>485.09999999999997</v>
      </c>
      <c r="N979" s="566">
        <v>7</v>
      </c>
      <c r="O979" s="630">
        <v>3</v>
      </c>
      <c r="P979" s="567">
        <v>207.89999999999998</v>
      </c>
      <c r="Q979" s="582">
        <v>0.42857142857142855</v>
      </c>
      <c r="R979" s="566">
        <v>3</v>
      </c>
      <c r="S979" s="582">
        <v>0.42857142857142855</v>
      </c>
      <c r="T979" s="630">
        <v>1.5</v>
      </c>
      <c r="U979" s="612">
        <v>0.5</v>
      </c>
    </row>
    <row r="980" spans="1:21" ht="14.4" customHeight="1" x14ac:dyDescent="0.3">
      <c r="A980" s="565">
        <v>30</v>
      </c>
      <c r="B980" s="566" t="s">
        <v>438</v>
      </c>
      <c r="C980" s="566">
        <v>89301303</v>
      </c>
      <c r="D980" s="628" t="s">
        <v>3534</v>
      </c>
      <c r="E980" s="629" t="s">
        <v>2271</v>
      </c>
      <c r="F980" s="566" t="s">
        <v>2263</v>
      </c>
      <c r="G980" s="566" t="s">
        <v>3315</v>
      </c>
      <c r="H980" s="566" t="s">
        <v>437</v>
      </c>
      <c r="I980" s="566" t="s">
        <v>3316</v>
      </c>
      <c r="J980" s="566" t="s">
        <v>3317</v>
      </c>
      <c r="K980" s="566" t="s">
        <v>3318</v>
      </c>
      <c r="L980" s="567">
        <v>0</v>
      </c>
      <c r="M980" s="567">
        <v>0</v>
      </c>
      <c r="N980" s="566">
        <v>1</v>
      </c>
      <c r="O980" s="630">
        <v>1</v>
      </c>
      <c r="P980" s="567"/>
      <c r="Q980" s="582"/>
      <c r="R980" s="566"/>
      <c r="S980" s="582">
        <v>0</v>
      </c>
      <c r="T980" s="630"/>
      <c r="U980" s="612">
        <v>0</v>
      </c>
    </row>
    <row r="981" spans="1:21" ht="14.4" customHeight="1" x14ac:dyDescent="0.3">
      <c r="A981" s="565">
        <v>30</v>
      </c>
      <c r="B981" s="566" t="s">
        <v>438</v>
      </c>
      <c r="C981" s="566">
        <v>89301303</v>
      </c>
      <c r="D981" s="628" t="s">
        <v>3534</v>
      </c>
      <c r="E981" s="629" t="s">
        <v>2271</v>
      </c>
      <c r="F981" s="566" t="s">
        <v>2263</v>
      </c>
      <c r="G981" s="566" t="s">
        <v>2490</v>
      </c>
      <c r="H981" s="566" t="s">
        <v>437</v>
      </c>
      <c r="I981" s="566" t="s">
        <v>3319</v>
      </c>
      <c r="J981" s="566" t="s">
        <v>1040</v>
      </c>
      <c r="K981" s="566" t="s">
        <v>765</v>
      </c>
      <c r="L981" s="567">
        <v>0</v>
      </c>
      <c r="M981" s="567">
        <v>0</v>
      </c>
      <c r="N981" s="566">
        <v>1</v>
      </c>
      <c r="O981" s="630"/>
      <c r="P981" s="567"/>
      <c r="Q981" s="582"/>
      <c r="R981" s="566"/>
      <c r="S981" s="582">
        <v>0</v>
      </c>
      <c r="T981" s="630"/>
      <c r="U981" s="612"/>
    </row>
    <row r="982" spans="1:21" ht="14.4" customHeight="1" x14ac:dyDescent="0.3">
      <c r="A982" s="565">
        <v>30</v>
      </c>
      <c r="B982" s="566" t="s">
        <v>438</v>
      </c>
      <c r="C982" s="566">
        <v>89301303</v>
      </c>
      <c r="D982" s="628" t="s">
        <v>3534</v>
      </c>
      <c r="E982" s="629" t="s">
        <v>2271</v>
      </c>
      <c r="F982" s="566" t="s">
        <v>2263</v>
      </c>
      <c r="G982" s="566" t="s">
        <v>2490</v>
      </c>
      <c r="H982" s="566" t="s">
        <v>437</v>
      </c>
      <c r="I982" s="566" t="s">
        <v>2491</v>
      </c>
      <c r="J982" s="566" t="s">
        <v>3320</v>
      </c>
      <c r="K982" s="566" t="s">
        <v>576</v>
      </c>
      <c r="L982" s="567">
        <v>286.63</v>
      </c>
      <c r="M982" s="567">
        <v>1146.52</v>
      </c>
      <c r="N982" s="566">
        <v>4</v>
      </c>
      <c r="O982" s="630">
        <v>1</v>
      </c>
      <c r="P982" s="567">
        <v>286.63</v>
      </c>
      <c r="Q982" s="582">
        <v>0.25</v>
      </c>
      <c r="R982" s="566">
        <v>1</v>
      </c>
      <c r="S982" s="582">
        <v>0.25</v>
      </c>
      <c r="T982" s="630">
        <v>0.5</v>
      </c>
      <c r="U982" s="612">
        <v>0.5</v>
      </c>
    </row>
    <row r="983" spans="1:21" ht="14.4" customHeight="1" x14ac:dyDescent="0.3">
      <c r="A983" s="565">
        <v>30</v>
      </c>
      <c r="B983" s="566" t="s">
        <v>438</v>
      </c>
      <c r="C983" s="566">
        <v>89301303</v>
      </c>
      <c r="D983" s="628" t="s">
        <v>3534</v>
      </c>
      <c r="E983" s="629" t="s">
        <v>2271</v>
      </c>
      <c r="F983" s="566" t="s">
        <v>2263</v>
      </c>
      <c r="G983" s="566" t="s">
        <v>2490</v>
      </c>
      <c r="H983" s="566" t="s">
        <v>437</v>
      </c>
      <c r="I983" s="566" t="s">
        <v>2491</v>
      </c>
      <c r="J983" s="566" t="s">
        <v>1040</v>
      </c>
      <c r="K983" s="566" t="s">
        <v>576</v>
      </c>
      <c r="L983" s="567">
        <v>286.63</v>
      </c>
      <c r="M983" s="567">
        <v>2293.04</v>
      </c>
      <c r="N983" s="566">
        <v>8</v>
      </c>
      <c r="O983" s="630">
        <v>5.5</v>
      </c>
      <c r="P983" s="567">
        <v>573.26</v>
      </c>
      <c r="Q983" s="582">
        <v>0.25</v>
      </c>
      <c r="R983" s="566">
        <v>2</v>
      </c>
      <c r="S983" s="582">
        <v>0.25</v>
      </c>
      <c r="T983" s="630">
        <v>1.5</v>
      </c>
      <c r="U983" s="612">
        <v>0.27272727272727271</v>
      </c>
    </row>
    <row r="984" spans="1:21" ht="14.4" customHeight="1" x14ac:dyDescent="0.3">
      <c r="A984" s="565">
        <v>30</v>
      </c>
      <c r="B984" s="566" t="s">
        <v>438</v>
      </c>
      <c r="C984" s="566">
        <v>89301303</v>
      </c>
      <c r="D984" s="628" t="s">
        <v>3534</v>
      </c>
      <c r="E984" s="629" t="s">
        <v>2271</v>
      </c>
      <c r="F984" s="566" t="s">
        <v>2263</v>
      </c>
      <c r="G984" s="566" t="s">
        <v>2493</v>
      </c>
      <c r="H984" s="566" t="s">
        <v>1360</v>
      </c>
      <c r="I984" s="566" t="s">
        <v>2220</v>
      </c>
      <c r="J984" s="566" t="s">
        <v>1370</v>
      </c>
      <c r="K984" s="566" t="s">
        <v>1371</v>
      </c>
      <c r="L984" s="567">
        <v>0</v>
      </c>
      <c r="M984" s="567">
        <v>0</v>
      </c>
      <c r="N984" s="566">
        <v>1</v>
      </c>
      <c r="O984" s="630">
        <v>0.5</v>
      </c>
      <c r="P984" s="567">
        <v>0</v>
      </c>
      <c r="Q984" s="582"/>
      <c r="R984" s="566">
        <v>1</v>
      </c>
      <c r="S984" s="582">
        <v>1</v>
      </c>
      <c r="T984" s="630">
        <v>0.5</v>
      </c>
      <c r="U984" s="612">
        <v>1</v>
      </c>
    </row>
    <row r="985" spans="1:21" ht="14.4" customHeight="1" x14ac:dyDescent="0.3">
      <c r="A985" s="565">
        <v>30</v>
      </c>
      <c r="B985" s="566" t="s">
        <v>438</v>
      </c>
      <c r="C985" s="566">
        <v>89301303</v>
      </c>
      <c r="D985" s="628" t="s">
        <v>3534</v>
      </c>
      <c r="E985" s="629" t="s">
        <v>2271</v>
      </c>
      <c r="F985" s="566" t="s">
        <v>2263</v>
      </c>
      <c r="G985" s="566" t="s">
        <v>2493</v>
      </c>
      <c r="H985" s="566" t="s">
        <v>1360</v>
      </c>
      <c r="I985" s="566" t="s">
        <v>3321</v>
      </c>
      <c r="J985" s="566" t="s">
        <v>1370</v>
      </c>
      <c r="K985" s="566" t="s">
        <v>3322</v>
      </c>
      <c r="L985" s="567">
        <v>0</v>
      </c>
      <c r="M985" s="567">
        <v>0</v>
      </c>
      <c r="N985" s="566">
        <v>5</v>
      </c>
      <c r="O985" s="630">
        <v>2.5</v>
      </c>
      <c r="P985" s="567">
        <v>0</v>
      </c>
      <c r="Q985" s="582"/>
      <c r="R985" s="566">
        <v>2</v>
      </c>
      <c r="S985" s="582">
        <v>0.4</v>
      </c>
      <c r="T985" s="630">
        <v>1</v>
      </c>
      <c r="U985" s="612">
        <v>0.4</v>
      </c>
    </row>
    <row r="986" spans="1:21" ht="14.4" customHeight="1" x14ac:dyDescent="0.3">
      <c r="A986" s="565">
        <v>30</v>
      </c>
      <c r="B986" s="566" t="s">
        <v>438</v>
      </c>
      <c r="C986" s="566">
        <v>89301303</v>
      </c>
      <c r="D986" s="628" t="s">
        <v>3534</v>
      </c>
      <c r="E986" s="629" t="s">
        <v>2271</v>
      </c>
      <c r="F986" s="566" t="s">
        <v>2263</v>
      </c>
      <c r="G986" s="566" t="s">
        <v>3323</v>
      </c>
      <c r="H986" s="566" t="s">
        <v>437</v>
      </c>
      <c r="I986" s="566" t="s">
        <v>3324</v>
      </c>
      <c r="J986" s="566" t="s">
        <v>3325</v>
      </c>
      <c r="K986" s="566" t="s">
        <v>3326</v>
      </c>
      <c r="L986" s="567">
        <v>0</v>
      </c>
      <c r="M986" s="567">
        <v>0</v>
      </c>
      <c r="N986" s="566">
        <v>4</v>
      </c>
      <c r="O986" s="630">
        <v>0.5</v>
      </c>
      <c r="P986" s="567">
        <v>0</v>
      </c>
      <c r="Q986" s="582"/>
      <c r="R986" s="566">
        <v>4</v>
      </c>
      <c r="S986" s="582">
        <v>1</v>
      </c>
      <c r="T986" s="630">
        <v>0.5</v>
      </c>
      <c r="U986" s="612">
        <v>1</v>
      </c>
    </row>
    <row r="987" spans="1:21" ht="14.4" customHeight="1" x14ac:dyDescent="0.3">
      <c r="A987" s="565">
        <v>30</v>
      </c>
      <c r="B987" s="566" t="s">
        <v>438</v>
      </c>
      <c r="C987" s="566">
        <v>89301303</v>
      </c>
      <c r="D987" s="628" t="s">
        <v>3534</v>
      </c>
      <c r="E987" s="629" t="s">
        <v>2271</v>
      </c>
      <c r="F987" s="566" t="s">
        <v>2263</v>
      </c>
      <c r="G987" s="566" t="s">
        <v>3323</v>
      </c>
      <c r="H987" s="566" t="s">
        <v>437</v>
      </c>
      <c r="I987" s="566" t="s">
        <v>3327</v>
      </c>
      <c r="J987" s="566" t="s">
        <v>3325</v>
      </c>
      <c r="K987" s="566" t="s">
        <v>3328</v>
      </c>
      <c r="L987" s="567">
        <v>0</v>
      </c>
      <c r="M987" s="567">
        <v>0</v>
      </c>
      <c r="N987" s="566">
        <v>1</v>
      </c>
      <c r="O987" s="630">
        <v>0.5</v>
      </c>
      <c r="P987" s="567">
        <v>0</v>
      </c>
      <c r="Q987" s="582"/>
      <c r="R987" s="566">
        <v>1</v>
      </c>
      <c r="S987" s="582">
        <v>1</v>
      </c>
      <c r="T987" s="630">
        <v>0.5</v>
      </c>
      <c r="U987" s="612">
        <v>1</v>
      </c>
    </row>
    <row r="988" spans="1:21" ht="14.4" customHeight="1" x14ac:dyDescent="0.3">
      <c r="A988" s="565">
        <v>30</v>
      </c>
      <c r="B988" s="566" t="s">
        <v>438</v>
      </c>
      <c r="C988" s="566">
        <v>89301303</v>
      </c>
      <c r="D988" s="628" t="s">
        <v>3534</v>
      </c>
      <c r="E988" s="629" t="s">
        <v>2271</v>
      </c>
      <c r="F988" s="566" t="s">
        <v>2263</v>
      </c>
      <c r="G988" s="566" t="s">
        <v>3323</v>
      </c>
      <c r="H988" s="566" t="s">
        <v>437</v>
      </c>
      <c r="I988" s="566" t="s">
        <v>3329</v>
      </c>
      <c r="J988" s="566" t="s">
        <v>901</v>
      </c>
      <c r="K988" s="566" t="s">
        <v>3330</v>
      </c>
      <c r="L988" s="567">
        <v>0</v>
      </c>
      <c r="M988" s="567">
        <v>0</v>
      </c>
      <c r="N988" s="566">
        <v>3</v>
      </c>
      <c r="O988" s="630">
        <v>1</v>
      </c>
      <c r="P988" s="567">
        <v>0</v>
      </c>
      <c r="Q988" s="582"/>
      <c r="R988" s="566">
        <v>3</v>
      </c>
      <c r="S988" s="582">
        <v>1</v>
      </c>
      <c r="T988" s="630">
        <v>1</v>
      </c>
      <c r="U988" s="612">
        <v>1</v>
      </c>
    </row>
    <row r="989" spans="1:21" ht="14.4" customHeight="1" x14ac:dyDescent="0.3">
      <c r="A989" s="565">
        <v>30</v>
      </c>
      <c r="B989" s="566" t="s">
        <v>438</v>
      </c>
      <c r="C989" s="566">
        <v>89301303</v>
      </c>
      <c r="D989" s="628" t="s">
        <v>3534</v>
      </c>
      <c r="E989" s="629" t="s">
        <v>2271</v>
      </c>
      <c r="F989" s="566" t="s">
        <v>2263</v>
      </c>
      <c r="G989" s="566" t="s">
        <v>3323</v>
      </c>
      <c r="H989" s="566" t="s">
        <v>437</v>
      </c>
      <c r="I989" s="566" t="s">
        <v>3331</v>
      </c>
      <c r="J989" s="566" t="s">
        <v>901</v>
      </c>
      <c r="K989" s="566" t="s">
        <v>3332</v>
      </c>
      <c r="L989" s="567">
        <v>0</v>
      </c>
      <c r="M989" s="567">
        <v>0</v>
      </c>
      <c r="N989" s="566">
        <v>1</v>
      </c>
      <c r="O989" s="630">
        <v>0.5</v>
      </c>
      <c r="P989" s="567">
        <v>0</v>
      </c>
      <c r="Q989" s="582"/>
      <c r="R989" s="566">
        <v>1</v>
      </c>
      <c r="S989" s="582">
        <v>1</v>
      </c>
      <c r="T989" s="630">
        <v>0.5</v>
      </c>
      <c r="U989" s="612">
        <v>1</v>
      </c>
    </row>
    <row r="990" spans="1:21" ht="14.4" customHeight="1" x14ac:dyDescent="0.3">
      <c r="A990" s="565">
        <v>30</v>
      </c>
      <c r="B990" s="566" t="s">
        <v>438</v>
      </c>
      <c r="C990" s="566">
        <v>89301303</v>
      </c>
      <c r="D990" s="628" t="s">
        <v>3534</v>
      </c>
      <c r="E990" s="629" t="s">
        <v>2271</v>
      </c>
      <c r="F990" s="566" t="s">
        <v>2263</v>
      </c>
      <c r="G990" s="566" t="s">
        <v>2496</v>
      </c>
      <c r="H990" s="566" t="s">
        <v>437</v>
      </c>
      <c r="I990" s="566" t="s">
        <v>3333</v>
      </c>
      <c r="J990" s="566" t="s">
        <v>3334</v>
      </c>
      <c r="K990" s="566" t="s">
        <v>2495</v>
      </c>
      <c r="L990" s="567">
        <v>96.57</v>
      </c>
      <c r="M990" s="567">
        <v>96.57</v>
      </c>
      <c r="N990" s="566">
        <v>1</v>
      </c>
      <c r="O990" s="630">
        <v>1</v>
      </c>
      <c r="P990" s="567">
        <v>96.57</v>
      </c>
      <c r="Q990" s="582">
        <v>1</v>
      </c>
      <c r="R990" s="566">
        <v>1</v>
      </c>
      <c r="S990" s="582">
        <v>1</v>
      </c>
      <c r="T990" s="630">
        <v>1</v>
      </c>
      <c r="U990" s="612">
        <v>1</v>
      </c>
    </row>
    <row r="991" spans="1:21" ht="14.4" customHeight="1" x14ac:dyDescent="0.3">
      <c r="A991" s="565">
        <v>30</v>
      </c>
      <c r="B991" s="566" t="s">
        <v>438</v>
      </c>
      <c r="C991" s="566">
        <v>89301303</v>
      </c>
      <c r="D991" s="628" t="s">
        <v>3534</v>
      </c>
      <c r="E991" s="629" t="s">
        <v>2271</v>
      </c>
      <c r="F991" s="566" t="s">
        <v>2263</v>
      </c>
      <c r="G991" s="566" t="s">
        <v>2496</v>
      </c>
      <c r="H991" s="566" t="s">
        <v>1360</v>
      </c>
      <c r="I991" s="566" t="s">
        <v>2671</v>
      </c>
      <c r="J991" s="566" t="s">
        <v>2672</v>
      </c>
      <c r="K991" s="566" t="s">
        <v>2495</v>
      </c>
      <c r="L991" s="567">
        <v>96.57</v>
      </c>
      <c r="M991" s="567">
        <v>193.14</v>
      </c>
      <c r="N991" s="566">
        <v>2</v>
      </c>
      <c r="O991" s="630">
        <v>2</v>
      </c>
      <c r="P991" s="567"/>
      <c r="Q991" s="582">
        <v>0</v>
      </c>
      <c r="R991" s="566"/>
      <c r="S991" s="582">
        <v>0</v>
      </c>
      <c r="T991" s="630"/>
      <c r="U991" s="612">
        <v>0</v>
      </c>
    </row>
    <row r="992" spans="1:21" ht="14.4" customHeight="1" x14ac:dyDescent="0.3">
      <c r="A992" s="565">
        <v>30</v>
      </c>
      <c r="B992" s="566" t="s">
        <v>438</v>
      </c>
      <c r="C992" s="566">
        <v>89301303</v>
      </c>
      <c r="D992" s="628" t="s">
        <v>3534</v>
      </c>
      <c r="E992" s="629" t="s">
        <v>2271</v>
      </c>
      <c r="F992" s="566" t="s">
        <v>2263</v>
      </c>
      <c r="G992" s="566" t="s">
        <v>2496</v>
      </c>
      <c r="H992" s="566" t="s">
        <v>1360</v>
      </c>
      <c r="I992" s="566" t="s">
        <v>1836</v>
      </c>
      <c r="J992" s="566" t="s">
        <v>1837</v>
      </c>
      <c r="K992" s="566" t="s">
        <v>1838</v>
      </c>
      <c r="L992" s="567">
        <v>156.25</v>
      </c>
      <c r="M992" s="567">
        <v>156.25</v>
      </c>
      <c r="N992" s="566">
        <v>1</v>
      </c>
      <c r="O992" s="630">
        <v>1</v>
      </c>
      <c r="P992" s="567">
        <v>156.25</v>
      </c>
      <c r="Q992" s="582">
        <v>1</v>
      </c>
      <c r="R992" s="566">
        <v>1</v>
      </c>
      <c r="S992" s="582">
        <v>1</v>
      </c>
      <c r="T992" s="630">
        <v>1</v>
      </c>
      <c r="U992" s="612">
        <v>1</v>
      </c>
    </row>
    <row r="993" spans="1:21" ht="14.4" customHeight="1" x14ac:dyDescent="0.3">
      <c r="A993" s="565">
        <v>30</v>
      </c>
      <c r="B993" s="566" t="s">
        <v>438</v>
      </c>
      <c r="C993" s="566">
        <v>89301303</v>
      </c>
      <c r="D993" s="628" t="s">
        <v>3534</v>
      </c>
      <c r="E993" s="629" t="s">
        <v>2271</v>
      </c>
      <c r="F993" s="566" t="s">
        <v>2263</v>
      </c>
      <c r="G993" s="566" t="s">
        <v>2496</v>
      </c>
      <c r="H993" s="566" t="s">
        <v>1360</v>
      </c>
      <c r="I993" s="566" t="s">
        <v>1839</v>
      </c>
      <c r="J993" s="566" t="s">
        <v>1840</v>
      </c>
      <c r="K993" s="566" t="s">
        <v>1534</v>
      </c>
      <c r="L993" s="567">
        <v>193.14</v>
      </c>
      <c r="M993" s="567">
        <v>579.41999999999996</v>
      </c>
      <c r="N993" s="566">
        <v>3</v>
      </c>
      <c r="O993" s="630">
        <v>2.5</v>
      </c>
      <c r="P993" s="567">
        <v>386.28</v>
      </c>
      <c r="Q993" s="582">
        <v>0.66666666666666663</v>
      </c>
      <c r="R993" s="566">
        <v>2</v>
      </c>
      <c r="S993" s="582">
        <v>0.66666666666666663</v>
      </c>
      <c r="T993" s="630">
        <v>1.5</v>
      </c>
      <c r="U993" s="612">
        <v>0.6</v>
      </c>
    </row>
    <row r="994" spans="1:21" ht="14.4" customHeight="1" x14ac:dyDescent="0.3">
      <c r="A994" s="565">
        <v>30</v>
      </c>
      <c r="B994" s="566" t="s">
        <v>438</v>
      </c>
      <c r="C994" s="566">
        <v>89301303</v>
      </c>
      <c r="D994" s="628" t="s">
        <v>3534</v>
      </c>
      <c r="E994" s="629" t="s">
        <v>2271</v>
      </c>
      <c r="F994" s="566" t="s">
        <v>2263</v>
      </c>
      <c r="G994" s="566" t="s">
        <v>2673</v>
      </c>
      <c r="H994" s="566" t="s">
        <v>437</v>
      </c>
      <c r="I994" s="566" t="s">
        <v>3335</v>
      </c>
      <c r="J994" s="566" t="s">
        <v>2675</v>
      </c>
      <c r="K994" s="566" t="s">
        <v>483</v>
      </c>
      <c r="L994" s="567">
        <v>0</v>
      </c>
      <c r="M994" s="567">
        <v>0</v>
      </c>
      <c r="N994" s="566">
        <v>1</v>
      </c>
      <c r="O994" s="630">
        <v>1</v>
      </c>
      <c r="P994" s="567"/>
      <c r="Q994" s="582"/>
      <c r="R994" s="566"/>
      <c r="S994" s="582">
        <v>0</v>
      </c>
      <c r="T994" s="630"/>
      <c r="U994" s="612">
        <v>0</v>
      </c>
    </row>
    <row r="995" spans="1:21" ht="14.4" customHeight="1" x14ac:dyDescent="0.3">
      <c r="A995" s="565">
        <v>30</v>
      </c>
      <c r="B995" s="566" t="s">
        <v>438</v>
      </c>
      <c r="C995" s="566">
        <v>89301303</v>
      </c>
      <c r="D995" s="628" t="s">
        <v>3534</v>
      </c>
      <c r="E995" s="629" t="s">
        <v>2271</v>
      </c>
      <c r="F995" s="566" t="s">
        <v>2263</v>
      </c>
      <c r="G995" s="566" t="s">
        <v>2673</v>
      </c>
      <c r="H995" s="566" t="s">
        <v>437</v>
      </c>
      <c r="I995" s="566" t="s">
        <v>3336</v>
      </c>
      <c r="J995" s="566" t="s">
        <v>3337</v>
      </c>
      <c r="K995" s="566" t="s">
        <v>1155</v>
      </c>
      <c r="L995" s="567">
        <v>0</v>
      </c>
      <c r="M995" s="567">
        <v>0</v>
      </c>
      <c r="N995" s="566">
        <v>18</v>
      </c>
      <c r="O995" s="630">
        <v>8</v>
      </c>
      <c r="P995" s="567">
        <v>0</v>
      </c>
      <c r="Q995" s="582"/>
      <c r="R995" s="566">
        <v>6</v>
      </c>
      <c r="S995" s="582">
        <v>0.33333333333333331</v>
      </c>
      <c r="T995" s="630">
        <v>1.5</v>
      </c>
      <c r="U995" s="612">
        <v>0.1875</v>
      </c>
    </row>
    <row r="996" spans="1:21" ht="14.4" customHeight="1" x14ac:dyDescent="0.3">
      <c r="A996" s="565">
        <v>30</v>
      </c>
      <c r="B996" s="566" t="s">
        <v>438</v>
      </c>
      <c r="C996" s="566">
        <v>89301303</v>
      </c>
      <c r="D996" s="628" t="s">
        <v>3534</v>
      </c>
      <c r="E996" s="629" t="s">
        <v>2271</v>
      </c>
      <c r="F996" s="566" t="s">
        <v>2263</v>
      </c>
      <c r="G996" s="566" t="s">
        <v>2673</v>
      </c>
      <c r="H996" s="566" t="s">
        <v>437</v>
      </c>
      <c r="I996" s="566" t="s">
        <v>3338</v>
      </c>
      <c r="J996" s="566" t="s">
        <v>2675</v>
      </c>
      <c r="K996" s="566" t="s">
        <v>512</v>
      </c>
      <c r="L996" s="567">
        <v>0</v>
      </c>
      <c r="M996" s="567">
        <v>0</v>
      </c>
      <c r="N996" s="566">
        <v>2</v>
      </c>
      <c r="O996" s="630">
        <v>0.5</v>
      </c>
      <c r="P996" s="567"/>
      <c r="Q996" s="582"/>
      <c r="R996" s="566"/>
      <c r="S996" s="582">
        <v>0</v>
      </c>
      <c r="T996" s="630"/>
      <c r="U996" s="612">
        <v>0</v>
      </c>
    </row>
    <row r="997" spans="1:21" ht="14.4" customHeight="1" x14ac:dyDescent="0.3">
      <c r="A997" s="565">
        <v>30</v>
      </c>
      <c r="B997" s="566" t="s">
        <v>438</v>
      </c>
      <c r="C997" s="566">
        <v>89301303</v>
      </c>
      <c r="D997" s="628" t="s">
        <v>3534</v>
      </c>
      <c r="E997" s="629" t="s">
        <v>2271</v>
      </c>
      <c r="F997" s="566" t="s">
        <v>2263</v>
      </c>
      <c r="G997" s="566" t="s">
        <v>3339</v>
      </c>
      <c r="H997" s="566" t="s">
        <v>437</v>
      </c>
      <c r="I997" s="566" t="s">
        <v>3340</v>
      </c>
      <c r="J997" s="566" t="s">
        <v>3341</v>
      </c>
      <c r="K997" s="566" t="s">
        <v>3328</v>
      </c>
      <c r="L997" s="567">
        <v>74.930000000000007</v>
      </c>
      <c r="M997" s="567">
        <v>74.930000000000007</v>
      </c>
      <c r="N997" s="566">
        <v>1</v>
      </c>
      <c r="O997" s="630">
        <v>1</v>
      </c>
      <c r="P997" s="567"/>
      <c r="Q997" s="582">
        <v>0</v>
      </c>
      <c r="R997" s="566"/>
      <c r="S997" s="582">
        <v>0</v>
      </c>
      <c r="T997" s="630"/>
      <c r="U997" s="612">
        <v>0</v>
      </c>
    </row>
    <row r="998" spans="1:21" ht="14.4" customHeight="1" x14ac:dyDescent="0.3">
      <c r="A998" s="565">
        <v>30</v>
      </c>
      <c r="B998" s="566" t="s">
        <v>438</v>
      </c>
      <c r="C998" s="566">
        <v>89301303</v>
      </c>
      <c r="D998" s="628" t="s">
        <v>3534</v>
      </c>
      <c r="E998" s="629" t="s">
        <v>2271</v>
      </c>
      <c r="F998" s="566" t="s">
        <v>2264</v>
      </c>
      <c r="G998" s="566" t="s">
        <v>2360</v>
      </c>
      <c r="H998" s="566" t="s">
        <v>437</v>
      </c>
      <c r="I998" s="566" t="s">
        <v>3342</v>
      </c>
      <c r="J998" s="566" t="s">
        <v>2362</v>
      </c>
      <c r="K998" s="566"/>
      <c r="L998" s="567">
        <v>0</v>
      </c>
      <c r="M998" s="567">
        <v>0</v>
      </c>
      <c r="N998" s="566">
        <v>1</v>
      </c>
      <c r="O998" s="630">
        <v>1</v>
      </c>
      <c r="P998" s="567">
        <v>0</v>
      </c>
      <c r="Q998" s="582"/>
      <c r="R998" s="566">
        <v>1</v>
      </c>
      <c r="S998" s="582">
        <v>1</v>
      </c>
      <c r="T998" s="630">
        <v>1</v>
      </c>
      <c r="U998" s="612">
        <v>1</v>
      </c>
    </row>
    <row r="999" spans="1:21" ht="14.4" customHeight="1" x14ac:dyDescent="0.3">
      <c r="A999" s="565">
        <v>30</v>
      </c>
      <c r="B999" s="566" t="s">
        <v>438</v>
      </c>
      <c r="C999" s="566">
        <v>89301303</v>
      </c>
      <c r="D999" s="628" t="s">
        <v>3534</v>
      </c>
      <c r="E999" s="629" t="s">
        <v>2271</v>
      </c>
      <c r="F999" s="566" t="s">
        <v>2265</v>
      </c>
      <c r="G999" s="566" t="s">
        <v>2499</v>
      </c>
      <c r="H999" s="566" t="s">
        <v>437</v>
      </c>
      <c r="I999" s="566" t="s">
        <v>2500</v>
      </c>
      <c r="J999" s="566" t="s">
        <v>2501</v>
      </c>
      <c r="K999" s="566" t="s">
        <v>2502</v>
      </c>
      <c r="L999" s="567">
        <v>410</v>
      </c>
      <c r="M999" s="567">
        <v>410</v>
      </c>
      <c r="N999" s="566">
        <v>1</v>
      </c>
      <c r="O999" s="630">
        <v>1</v>
      </c>
      <c r="P999" s="567">
        <v>410</v>
      </c>
      <c r="Q999" s="582">
        <v>1</v>
      </c>
      <c r="R999" s="566">
        <v>1</v>
      </c>
      <c r="S999" s="582">
        <v>1</v>
      </c>
      <c r="T999" s="630">
        <v>1</v>
      </c>
      <c r="U999" s="612">
        <v>1</v>
      </c>
    </row>
    <row r="1000" spans="1:21" ht="14.4" customHeight="1" x14ac:dyDescent="0.3">
      <c r="A1000" s="565">
        <v>30</v>
      </c>
      <c r="B1000" s="566" t="s">
        <v>438</v>
      </c>
      <c r="C1000" s="566">
        <v>89301303</v>
      </c>
      <c r="D1000" s="628" t="s">
        <v>3534</v>
      </c>
      <c r="E1000" s="629" t="s">
        <v>2271</v>
      </c>
      <c r="F1000" s="566" t="s">
        <v>2265</v>
      </c>
      <c r="G1000" s="566" t="s">
        <v>3343</v>
      </c>
      <c r="H1000" s="566" t="s">
        <v>437</v>
      </c>
      <c r="I1000" s="566" t="s">
        <v>3344</v>
      </c>
      <c r="J1000" s="566" t="s">
        <v>3345</v>
      </c>
      <c r="K1000" s="566" t="s">
        <v>3346</v>
      </c>
      <c r="L1000" s="567">
        <v>774.12</v>
      </c>
      <c r="M1000" s="567">
        <v>1548.24</v>
      </c>
      <c r="N1000" s="566">
        <v>2</v>
      </c>
      <c r="O1000" s="630">
        <v>1</v>
      </c>
      <c r="P1000" s="567">
        <v>1548.24</v>
      </c>
      <c r="Q1000" s="582">
        <v>1</v>
      </c>
      <c r="R1000" s="566">
        <v>2</v>
      </c>
      <c r="S1000" s="582">
        <v>1</v>
      </c>
      <c r="T1000" s="630">
        <v>1</v>
      </c>
      <c r="U1000" s="612">
        <v>1</v>
      </c>
    </row>
    <row r="1001" spans="1:21" ht="14.4" customHeight="1" x14ac:dyDescent="0.3">
      <c r="A1001" s="565">
        <v>30</v>
      </c>
      <c r="B1001" s="566" t="s">
        <v>438</v>
      </c>
      <c r="C1001" s="566">
        <v>89301303</v>
      </c>
      <c r="D1001" s="628" t="s">
        <v>3534</v>
      </c>
      <c r="E1001" s="629" t="s">
        <v>2271</v>
      </c>
      <c r="F1001" s="566" t="s">
        <v>2265</v>
      </c>
      <c r="G1001" s="566" t="s">
        <v>3343</v>
      </c>
      <c r="H1001" s="566" t="s">
        <v>437</v>
      </c>
      <c r="I1001" s="566" t="s">
        <v>3347</v>
      </c>
      <c r="J1001" s="566" t="s">
        <v>3348</v>
      </c>
      <c r="K1001" s="566" t="s">
        <v>3349</v>
      </c>
      <c r="L1001" s="567">
        <v>770.84</v>
      </c>
      <c r="M1001" s="567">
        <v>3854.2000000000003</v>
      </c>
      <c r="N1001" s="566">
        <v>5</v>
      </c>
      <c r="O1001" s="630">
        <v>1</v>
      </c>
      <c r="P1001" s="567">
        <v>3854.2000000000003</v>
      </c>
      <c r="Q1001" s="582">
        <v>1</v>
      </c>
      <c r="R1001" s="566">
        <v>5</v>
      </c>
      <c r="S1001" s="582">
        <v>1</v>
      </c>
      <c r="T1001" s="630">
        <v>1</v>
      </c>
      <c r="U1001" s="612">
        <v>1</v>
      </c>
    </row>
    <row r="1002" spans="1:21" ht="14.4" customHeight="1" x14ac:dyDescent="0.3">
      <c r="A1002" s="565">
        <v>30</v>
      </c>
      <c r="B1002" s="566" t="s">
        <v>438</v>
      </c>
      <c r="C1002" s="566">
        <v>89301303</v>
      </c>
      <c r="D1002" s="628" t="s">
        <v>3534</v>
      </c>
      <c r="E1002" s="629" t="s">
        <v>2271</v>
      </c>
      <c r="F1002" s="566" t="s">
        <v>2265</v>
      </c>
      <c r="G1002" s="566" t="s">
        <v>3350</v>
      </c>
      <c r="H1002" s="566" t="s">
        <v>437</v>
      </c>
      <c r="I1002" s="566" t="s">
        <v>3351</v>
      </c>
      <c r="J1002" s="566" t="s">
        <v>3352</v>
      </c>
      <c r="K1002" s="566" t="s">
        <v>3353</v>
      </c>
      <c r="L1002" s="567">
        <v>1031</v>
      </c>
      <c r="M1002" s="567">
        <v>1031</v>
      </c>
      <c r="N1002" s="566">
        <v>1</v>
      </c>
      <c r="O1002" s="630">
        <v>1</v>
      </c>
      <c r="P1002" s="567">
        <v>1031</v>
      </c>
      <c r="Q1002" s="582">
        <v>1</v>
      </c>
      <c r="R1002" s="566">
        <v>1</v>
      </c>
      <c r="S1002" s="582">
        <v>1</v>
      </c>
      <c r="T1002" s="630">
        <v>1</v>
      </c>
      <c r="U1002" s="612">
        <v>1</v>
      </c>
    </row>
    <row r="1003" spans="1:21" ht="14.4" customHeight="1" x14ac:dyDescent="0.3">
      <c r="A1003" s="565">
        <v>30</v>
      </c>
      <c r="B1003" s="566" t="s">
        <v>438</v>
      </c>
      <c r="C1003" s="566">
        <v>89301303</v>
      </c>
      <c r="D1003" s="628" t="s">
        <v>3534</v>
      </c>
      <c r="E1003" s="629" t="s">
        <v>2271</v>
      </c>
      <c r="F1003" s="566" t="s">
        <v>2265</v>
      </c>
      <c r="G1003" s="566" t="s">
        <v>3354</v>
      </c>
      <c r="H1003" s="566" t="s">
        <v>437</v>
      </c>
      <c r="I1003" s="566" t="s">
        <v>3355</v>
      </c>
      <c r="J1003" s="566" t="s">
        <v>3356</v>
      </c>
      <c r="K1003" s="566" t="s">
        <v>3357</v>
      </c>
      <c r="L1003" s="567">
        <v>447.72</v>
      </c>
      <c r="M1003" s="567">
        <v>895.44</v>
      </c>
      <c r="N1003" s="566">
        <v>2</v>
      </c>
      <c r="O1003" s="630">
        <v>1</v>
      </c>
      <c r="P1003" s="567">
        <v>895.44</v>
      </c>
      <c r="Q1003" s="582">
        <v>1</v>
      </c>
      <c r="R1003" s="566">
        <v>2</v>
      </c>
      <c r="S1003" s="582">
        <v>1</v>
      </c>
      <c r="T1003" s="630">
        <v>1</v>
      </c>
      <c r="U1003" s="612">
        <v>1</v>
      </c>
    </row>
    <row r="1004" spans="1:21" ht="14.4" customHeight="1" x14ac:dyDescent="0.3">
      <c r="A1004" s="565">
        <v>30</v>
      </c>
      <c r="B1004" s="566" t="s">
        <v>438</v>
      </c>
      <c r="C1004" s="566">
        <v>89301303</v>
      </c>
      <c r="D1004" s="628" t="s">
        <v>3534</v>
      </c>
      <c r="E1004" s="629" t="s">
        <v>2271</v>
      </c>
      <c r="F1004" s="566" t="s">
        <v>2265</v>
      </c>
      <c r="G1004" s="566" t="s">
        <v>3354</v>
      </c>
      <c r="H1004" s="566" t="s">
        <v>437</v>
      </c>
      <c r="I1004" s="566" t="s">
        <v>3358</v>
      </c>
      <c r="J1004" s="566" t="s">
        <v>3359</v>
      </c>
      <c r="K1004" s="566" t="s">
        <v>3360</v>
      </c>
      <c r="L1004" s="567">
        <v>112.01</v>
      </c>
      <c r="M1004" s="567">
        <v>1008.0900000000001</v>
      </c>
      <c r="N1004" s="566">
        <v>9</v>
      </c>
      <c r="O1004" s="630">
        <v>2</v>
      </c>
      <c r="P1004" s="567">
        <v>1008.0900000000001</v>
      </c>
      <c r="Q1004" s="582">
        <v>1</v>
      </c>
      <c r="R1004" s="566">
        <v>9</v>
      </c>
      <c r="S1004" s="582">
        <v>1</v>
      </c>
      <c r="T1004" s="630">
        <v>2</v>
      </c>
      <c r="U1004" s="612">
        <v>1</v>
      </c>
    </row>
    <row r="1005" spans="1:21" ht="14.4" customHeight="1" x14ac:dyDescent="0.3">
      <c r="A1005" s="565">
        <v>30</v>
      </c>
      <c r="B1005" s="566" t="s">
        <v>438</v>
      </c>
      <c r="C1005" s="566">
        <v>89301303</v>
      </c>
      <c r="D1005" s="628" t="s">
        <v>3534</v>
      </c>
      <c r="E1005" s="629" t="s">
        <v>2272</v>
      </c>
      <c r="F1005" s="566" t="s">
        <v>2263</v>
      </c>
      <c r="G1005" s="566" t="s">
        <v>3361</v>
      </c>
      <c r="H1005" s="566" t="s">
        <v>437</v>
      </c>
      <c r="I1005" s="566" t="s">
        <v>3362</v>
      </c>
      <c r="J1005" s="566" t="s">
        <v>3363</v>
      </c>
      <c r="K1005" s="566" t="s">
        <v>3364</v>
      </c>
      <c r="L1005" s="567">
        <v>275.23</v>
      </c>
      <c r="M1005" s="567">
        <v>275.23</v>
      </c>
      <c r="N1005" s="566">
        <v>1</v>
      </c>
      <c r="O1005" s="630">
        <v>1</v>
      </c>
      <c r="P1005" s="567"/>
      <c r="Q1005" s="582">
        <v>0</v>
      </c>
      <c r="R1005" s="566"/>
      <c r="S1005" s="582">
        <v>0</v>
      </c>
      <c r="T1005" s="630"/>
      <c r="U1005" s="612">
        <v>0</v>
      </c>
    </row>
    <row r="1006" spans="1:21" ht="14.4" customHeight="1" x14ac:dyDescent="0.3">
      <c r="A1006" s="565">
        <v>30</v>
      </c>
      <c r="B1006" s="566" t="s">
        <v>438</v>
      </c>
      <c r="C1006" s="566">
        <v>89301303</v>
      </c>
      <c r="D1006" s="628" t="s">
        <v>3534</v>
      </c>
      <c r="E1006" s="629" t="s">
        <v>2272</v>
      </c>
      <c r="F1006" s="566" t="s">
        <v>2263</v>
      </c>
      <c r="G1006" s="566" t="s">
        <v>3361</v>
      </c>
      <c r="H1006" s="566" t="s">
        <v>437</v>
      </c>
      <c r="I1006" s="566" t="s">
        <v>3365</v>
      </c>
      <c r="J1006" s="566" t="s">
        <v>3366</v>
      </c>
      <c r="K1006" s="566" t="s">
        <v>1865</v>
      </c>
      <c r="L1006" s="567">
        <v>330.27</v>
      </c>
      <c r="M1006" s="567">
        <v>330.27</v>
      </c>
      <c r="N1006" s="566">
        <v>1</v>
      </c>
      <c r="O1006" s="630">
        <v>1</v>
      </c>
      <c r="P1006" s="567"/>
      <c r="Q1006" s="582">
        <v>0</v>
      </c>
      <c r="R1006" s="566"/>
      <c r="S1006" s="582">
        <v>0</v>
      </c>
      <c r="T1006" s="630"/>
      <c r="U1006" s="612">
        <v>0</v>
      </c>
    </row>
    <row r="1007" spans="1:21" ht="14.4" customHeight="1" x14ac:dyDescent="0.3">
      <c r="A1007" s="565">
        <v>30</v>
      </c>
      <c r="B1007" s="566" t="s">
        <v>438</v>
      </c>
      <c r="C1007" s="566">
        <v>89301303</v>
      </c>
      <c r="D1007" s="628" t="s">
        <v>3534</v>
      </c>
      <c r="E1007" s="629" t="s">
        <v>2272</v>
      </c>
      <c r="F1007" s="566" t="s">
        <v>2263</v>
      </c>
      <c r="G1007" s="566" t="s">
        <v>2291</v>
      </c>
      <c r="H1007" s="566" t="s">
        <v>1360</v>
      </c>
      <c r="I1007" s="566" t="s">
        <v>1905</v>
      </c>
      <c r="J1007" s="566" t="s">
        <v>1439</v>
      </c>
      <c r="K1007" s="566" t="s">
        <v>555</v>
      </c>
      <c r="L1007" s="567">
        <v>44.89</v>
      </c>
      <c r="M1007" s="567">
        <v>179.56</v>
      </c>
      <c r="N1007" s="566">
        <v>4</v>
      </c>
      <c r="O1007" s="630">
        <v>1.5</v>
      </c>
      <c r="P1007" s="567">
        <v>134.67000000000002</v>
      </c>
      <c r="Q1007" s="582">
        <v>0.75000000000000011</v>
      </c>
      <c r="R1007" s="566">
        <v>3</v>
      </c>
      <c r="S1007" s="582">
        <v>0.75</v>
      </c>
      <c r="T1007" s="630">
        <v>0.5</v>
      </c>
      <c r="U1007" s="612">
        <v>0.33333333333333331</v>
      </c>
    </row>
    <row r="1008" spans="1:21" ht="14.4" customHeight="1" x14ac:dyDescent="0.3">
      <c r="A1008" s="565">
        <v>30</v>
      </c>
      <c r="B1008" s="566" t="s">
        <v>438</v>
      </c>
      <c r="C1008" s="566">
        <v>89301303</v>
      </c>
      <c r="D1008" s="628" t="s">
        <v>3534</v>
      </c>
      <c r="E1008" s="629" t="s">
        <v>2272</v>
      </c>
      <c r="F1008" s="566" t="s">
        <v>2263</v>
      </c>
      <c r="G1008" s="566" t="s">
        <v>2301</v>
      </c>
      <c r="H1008" s="566" t="s">
        <v>1360</v>
      </c>
      <c r="I1008" s="566" t="s">
        <v>2200</v>
      </c>
      <c r="J1008" s="566" t="s">
        <v>1392</v>
      </c>
      <c r="K1008" s="566" t="s">
        <v>1930</v>
      </c>
      <c r="L1008" s="567">
        <v>162.13</v>
      </c>
      <c r="M1008" s="567">
        <v>810.65</v>
      </c>
      <c r="N1008" s="566">
        <v>5</v>
      </c>
      <c r="O1008" s="630">
        <v>1.5</v>
      </c>
      <c r="P1008" s="567">
        <v>486.39</v>
      </c>
      <c r="Q1008" s="582">
        <v>0.6</v>
      </c>
      <c r="R1008" s="566">
        <v>3</v>
      </c>
      <c r="S1008" s="582">
        <v>0.6</v>
      </c>
      <c r="T1008" s="630">
        <v>0.5</v>
      </c>
      <c r="U1008" s="612">
        <v>0.33333333333333331</v>
      </c>
    </row>
    <row r="1009" spans="1:21" ht="14.4" customHeight="1" x14ac:dyDescent="0.3">
      <c r="A1009" s="565">
        <v>30</v>
      </c>
      <c r="B1009" s="566" t="s">
        <v>438</v>
      </c>
      <c r="C1009" s="566">
        <v>89301303</v>
      </c>
      <c r="D1009" s="628" t="s">
        <v>3534</v>
      </c>
      <c r="E1009" s="629" t="s">
        <v>2272</v>
      </c>
      <c r="F1009" s="566" t="s">
        <v>2263</v>
      </c>
      <c r="G1009" s="566" t="s">
        <v>2529</v>
      </c>
      <c r="H1009" s="566" t="s">
        <v>437</v>
      </c>
      <c r="I1009" s="566" t="s">
        <v>2843</v>
      </c>
      <c r="J1009" s="566" t="s">
        <v>764</v>
      </c>
      <c r="K1009" s="566" t="s">
        <v>1829</v>
      </c>
      <c r="L1009" s="567">
        <v>115.3</v>
      </c>
      <c r="M1009" s="567">
        <v>115.3</v>
      </c>
      <c r="N1009" s="566">
        <v>1</v>
      </c>
      <c r="O1009" s="630">
        <v>0.5</v>
      </c>
      <c r="P1009" s="567">
        <v>115.3</v>
      </c>
      <c r="Q1009" s="582">
        <v>1</v>
      </c>
      <c r="R1009" s="566">
        <v>1</v>
      </c>
      <c r="S1009" s="582">
        <v>1</v>
      </c>
      <c r="T1009" s="630">
        <v>0.5</v>
      </c>
      <c r="U1009" s="612">
        <v>1</v>
      </c>
    </row>
    <row r="1010" spans="1:21" ht="14.4" customHeight="1" x14ac:dyDescent="0.3">
      <c r="A1010" s="565">
        <v>30</v>
      </c>
      <c r="B1010" s="566" t="s">
        <v>438</v>
      </c>
      <c r="C1010" s="566">
        <v>89301303</v>
      </c>
      <c r="D1010" s="628" t="s">
        <v>3534</v>
      </c>
      <c r="E1010" s="629" t="s">
        <v>2272</v>
      </c>
      <c r="F1010" s="566" t="s">
        <v>2263</v>
      </c>
      <c r="G1010" s="566" t="s">
        <v>2529</v>
      </c>
      <c r="H1010" s="566" t="s">
        <v>437</v>
      </c>
      <c r="I1010" s="566" t="s">
        <v>2530</v>
      </c>
      <c r="J1010" s="566" t="s">
        <v>764</v>
      </c>
      <c r="K1010" s="566" t="s">
        <v>1829</v>
      </c>
      <c r="L1010" s="567">
        <v>115.3</v>
      </c>
      <c r="M1010" s="567">
        <v>115.3</v>
      </c>
      <c r="N1010" s="566">
        <v>1</v>
      </c>
      <c r="O1010" s="630">
        <v>0.5</v>
      </c>
      <c r="P1010" s="567">
        <v>115.3</v>
      </c>
      <c r="Q1010" s="582">
        <v>1</v>
      </c>
      <c r="R1010" s="566">
        <v>1</v>
      </c>
      <c r="S1010" s="582">
        <v>1</v>
      </c>
      <c r="T1010" s="630">
        <v>0.5</v>
      </c>
      <c r="U1010" s="612">
        <v>1</v>
      </c>
    </row>
    <row r="1011" spans="1:21" ht="14.4" customHeight="1" x14ac:dyDescent="0.3">
      <c r="A1011" s="565">
        <v>30</v>
      </c>
      <c r="B1011" s="566" t="s">
        <v>438</v>
      </c>
      <c r="C1011" s="566">
        <v>89301303</v>
      </c>
      <c r="D1011" s="628" t="s">
        <v>3534</v>
      </c>
      <c r="E1011" s="629" t="s">
        <v>2272</v>
      </c>
      <c r="F1011" s="566" t="s">
        <v>2263</v>
      </c>
      <c r="G1011" s="566" t="s">
        <v>2319</v>
      </c>
      <c r="H1011" s="566" t="s">
        <v>1360</v>
      </c>
      <c r="I1011" s="566" t="s">
        <v>2214</v>
      </c>
      <c r="J1011" s="566" t="s">
        <v>1518</v>
      </c>
      <c r="K1011" s="566" t="s">
        <v>512</v>
      </c>
      <c r="L1011" s="567">
        <v>232.44</v>
      </c>
      <c r="M1011" s="567">
        <v>697.31999999999994</v>
      </c>
      <c r="N1011" s="566">
        <v>3</v>
      </c>
      <c r="O1011" s="630">
        <v>1</v>
      </c>
      <c r="P1011" s="567">
        <v>697.31999999999994</v>
      </c>
      <c r="Q1011" s="582">
        <v>1</v>
      </c>
      <c r="R1011" s="566">
        <v>3</v>
      </c>
      <c r="S1011" s="582">
        <v>1</v>
      </c>
      <c r="T1011" s="630">
        <v>1</v>
      </c>
      <c r="U1011" s="612">
        <v>1</v>
      </c>
    </row>
    <row r="1012" spans="1:21" ht="14.4" customHeight="1" x14ac:dyDescent="0.3">
      <c r="A1012" s="565">
        <v>30</v>
      </c>
      <c r="B1012" s="566" t="s">
        <v>438</v>
      </c>
      <c r="C1012" s="566">
        <v>89301303</v>
      </c>
      <c r="D1012" s="628" t="s">
        <v>3534</v>
      </c>
      <c r="E1012" s="629" t="s">
        <v>2272</v>
      </c>
      <c r="F1012" s="566" t="s">
        <v>2263</v>
      </c>
      <c r="G1012" s="566" t="s">
        <v>2857</v>
      </c>
      <c r="H1012" s="566" t="s">
        <v>437</v>
      </c>
      <c r="I1012" s="566" t="s">
        <v>2858</v>
      </c>
      <c r="J1012" s="566" t="s">
        <v>1046</v>
      </c>
      <c r="K1012" s="566" t="s">
        <v>2859</v>
      </c>
      <c r="L1012" s="567">
        <v>153.37</v>
      </c>
      <c r="M1012" s="567">
        <v>766.85</v>
      </c>
      <c r="N1012" s="566">
        <v>5</v>
      </c>
      <c r="O1012" s="630">
        <v>2</v>
      </c>
      <c r="P1012" s="567"/>
      <c r="Q1012" s="582">
        <v>0</v>
      </c>
      <c r="R1012" s="566"/>
      <c r="S1012" s="582">
        <v>0</v>
      </c>
      <c r="T1012" s="630"/>
      <c r="U1012" s="612">
        <v>0</v>
      </c>
    </row>
    <row r="1013" spans="1:21" ht="14.4" customHeight="1" x14ac:dyDescent="0.3">
      <c r="A1013" s="565">
        <v>30</v>
      </c>
      <c r="B1013" s="566" t="s">
        <v>438</v>
      </c>
      <c r="C1013" s="566">
        <v>89301303</v>
      </c>
      <c r="D1013" s="628" t="s">
        <v>3534</v>
      </c>
      <c r="E1013" s="629" t="s">
        <v>2272</v>
      </c>
      <c r="F1013" s="566" t="s">
        <v>2263</v>
      </c>
      <c r="G1013" s="566" t="s">
        <v>2567</v>
      </c>
      <c r="H1013" s="566" t="s">
        <v>437</v>
      </c>
      <c r="I1013" s="566" t="s">
        <v>2568</v>
      </c>
      <c r="J1013" s="566" t="s">
        <v>1238</v>
      </c>
      <c r="K1013" s="566" t="s">
        <v>498</v>
      </c>
      <c r="L1013" s="567">
        <v>0</v>
      </c>
      <c r="M1013" s="567">
        <v>0</v>
      </c>
      <c r="N1013" s="566">
        <v>1</v>
      </c>
      <c r="O1013" s="630">
        <v>0.5</v>
      </c>
      <c r="P1013" s="567">
        <v>0</v>
      </c>
      <c r="Q1013" s="582"/>
      <c r="R1013" s="566">
        <v>1</v>
      </c>
      <c r="S1013" s="582">
        <v>1</v>
      </c>
      <c r="T1013" s="630">
        <v>0.5</v>
      </c>
      <c r="U1013" s="612">
        <v>1</v>
      </c>
    </row>
    <row r="1014" spans="1:21" ht="14.4" customHeight="1" x14ac:dyDescent="0.3">
      <c r="A1014" s="565">
        <v>30</v>
      </c>
      <c r="B1014" s="566" t="s">
        <v>438</v>
      </c>
      <c r="C1014" s="566">
        <v>89301303</v>
      </c>
      <c r="D1014" s="628" t="s">
        <v>3534</v>
      </c>
      <c r="E1014" s="629" t="s">
        <v>2272</v>
      </c>
      <c r="F1014" s="566" t="s">
        <v>2263</v>
      </c>
      <c r="G1014" s="566" t="s">
        <v>2370</v>
      </c>
      <c r="H1014" s="566" t="s">
        <v>437</v>
      </c>
      <c r="I1014" s="566" t="s">
        <v>3367</v>
      </c>
      <c r="J1014" s="566" t="s">
        <v>2375</v>
      </c>
      <c r="K1014" s="566" t="s">
        <v>2115</v>
      </c>
      <c r="L1014" s="567">
        <v>0</v>
      </c>
      <c r="M1014" s="567">
        <v>0</v>
      </c>
      <c r="N1014" s="566">
        <v>3</v>
      </c>
      <c r="O1014" s="630">
        <v>0.5</v>
      </c>
      <c r="P1014" s="567"/>
      <c r="Q1014" s="582"/>
      <c r="R1014" s="566"/>
      <c r="S1014" s="582">
        <v>0</v>
      </c>
      <c r="T1014" s="630"/>
      <c r="U1014" s="612">
        <v>0</v>
      </c>
    </row>
    <row r="1015" spans="1:21" ht="14.4" customHeight="1" x14ac:dyDescent="0.3">
      <c r="A1015" s="565">
        <v>30</v>
      </c>
      <c r="B1015" s="566" t="s">
        <v>438</v>
      </c>
      <c r="C1015" s="566">
        <v>89301303</v>
      </c>
      <c r="D1015" s="628" t="s">
        <v>3534</v>
      </c>
      <c r="E1015" s="629" t="s">
        <v>2272</v>
      </c>
      <c r="F1015" s="566" t="s">
        <v>2263</v>
      </c>
      <c r="G1015" s="566" t="s">
        <v>2370</v>
      </c>
      <c r="H1015" s="566" t="s">
        <v>437</v>
      </c>
      <c r="I1015" s="566" t="s">
        <v>3368</v>
      </c>
      <c r="J1015" s="566" t="s">
        <v>1280</v>
      </c>
      <c r="K1015" s="566" t="s">
        <v>1281</v>
      </c>
      <c r="L1015" s="567">
        <v>61.29</v>
      </c>
      <c r="M1015" s="567">
        <v>61.29</v>
      </c>
      <c r="N1015" s="566">
        <v>1</v>
      </c>
      <c r="O1015" s="630">
        <v>0.5</v>
      </c>
      <c r="P1015" s="567">
        <v>61.29</v>
      </c>
      <c r="Q1015" s="582">
        <v>1</v>
      </c>
      <c r="R1015" s="566">
        <v>1</v>
      </c>
      <c r="S1015" s="582">
        <v>1</v>
      </c>
      <c r="T1015" s="630">
        <v>0.5</v>
      </c>
      <c r="U1015" s="612">
        <v>1</v>
      </c>
    </row>
    <row r="1016" spans="1:21" ht="14.4" customHeight="1" x14ac:dyDescent="0.3">
      <c r="A1016" s="565">
        <v>30</v>
      </c>
      <c r="B1016" s="566" t="s">
        <v>438</v>
      </c>
      <c r="C1016" s="566">
        <v>89301303</v>
      </c>
      <c r="D1016" s="628" t="s">
        <v>3534</v>
      </c>
      <c r="E1016" s="629" t="s">
        <v>2272</v>
      </c>
      <c r="F1016" s="566" t="s">
        <v>2263</v>
      </c>
      <c r="G1016" s="566" t="s">
        <v>3369</v>
      </c>
      <c r="H1016" s="566" t="s">
        <v>437</v>
      </c>
      <c r="I1016" s="566" t="s">
        <v>3370</v>
      </c>
      <c r="J1016" s="566" t="s">
        <v>3371</v>
      </c>
      <c r="K1016" s="566" t="s">
        <v>3372</v>
      </c>
      <c r="L1016" s="567">
        <v>810.99</v>
      </c>
      <c r="M1016" s="567">
        <v>810.99</v>
      </c>
      <c r="N1016" s="566">
        <v>1</v>
      </c>
      <c r="O1016" s="630">
        <v>1</v>
      </c>
      <c r="P1016" s="567">
        <v>810.99</v>
      </c>
      <c r="Q1016" s="582">
        <v>1</v>
      </c>
      <c r="R1016" s="566">
        <v>1</v>
      </c>
      <c r="S1016" s="582">
        <v>1</v>
      </c>
      <c r="T1016" s="630">
        <v>1</v>
      </c>
      <c r="U1016" s="612">
        <v>1</v>
      </c>
    </row>
    <row r="1017" spans="1:21" ht="14.4" customHeight="1" x14ac:dyDescent="0.3">
      <c r="A1017" s="565">
        <v>30</v>
      </c>
      <c r="B1017" s="566" t="s">
        <v>438</v>
      </c>
      <c r="C1017" s="566">
        <v>89301303</v>
      </c>
      <c r="D1017" s="628" t="s">
        <v>3534</v>
      </c>
      <c r="E1017" s="629" t="s">
        <v>2272</v>
      </c>
      <c r="F1017" s="566" t="s">
        <v>2263</v>
      </c>
      <c r="G1017" s="566" t="s">
        <v>2397</v>
      </c>
      <c r="H1017" s="566" t="s">
        <v>437</v>
      </c>
      <c r="I1017" s="566" t="s">
        <v>3373</v>
      </c>
      <c r="J1017" s="566" t="s">
        <v>3374</v>
      </c>
      <c r="K1017" s="566" t="s">
        <v>3375</v>
      </c>
      <c r="L1017" s="567">
        <v>43.21</v>
      </c>
      <c r="M1017" s="567">
        <v>129.63</v>
      </c>
      <c r="N1017" s="566">
        <v>3</v>
      </c>
      <c r="O1017" s="630">
        <v>0.5</v>
      </c>
      <c r="P1017" s="567"/>
      <c r="Q1017" s="582">
        <v>0</v>
      </c>
      <c r="R1017" s="566"/>
      <c r="S1017" s="582">
        <v>0</v>
      </c>
      <c r="T1017" s="630"/>
      <c r="U1017" s="612">
        <v>0</v>
      </c>
    </row>
    <row r="1018" spans="1:21" ht="14.4" customHeight="1" x14ac:dyDescent="0.3">
      <c r="A1018" s="565">
        <v>30</v>
      </c>
      <c r="B1018" s="566" t="s">
        <v>438</v>
      </c>
      <c r="C1018" s="566">
        <v>89301303</v>
      </c>
      <c r="D1018" s="628" t="s">
        <v>3534</v>
      </c>
      <c r="E1018" s="629" t="s">
        <v>2272</v>
      </c>
      <c r="F1018" s="566" t="s">
        <v>2263</v>
      </c>
      <c r="G1018" s="566" t="s">
        <v>2397</v>
      </c>
      <c r="H1018" s="566" t="s">
        <v>437</v>
      </c>
      <c r="I1018" s="566" t="s">
        <v>3376</v>
      </c>
      <c r="J1018" s="566" t="s">
        <v>3374</v>
      </c>
      <c r="K1018" s="566" t="s">
        <v>3377</v>
      </c>
      <c r="L1018" s="567">
        <v>86.41</v>
      </c>
      <c r="M1018" s="567">
        <v>259.23</v>
      </c>
      <c r="N1018" s="566">
        <v>3</v>
      </c>
      <c r="O1018" s="630">
        <v>0.5</v>
      </c>
      <c r="P1018" s="567">
        <v>259.23</v>
      </c>
      <c r="Q1018" s="582">
        <v>1</v>
      </c>
      <c r="R1018" s="566">
        <v>3</v>
      </c>
      <c r="S1018" s="582">
        <v>1</v>
      </c>
      <c r="T1018" s="630">
        <v>0.5</v>
      </c>
      <c r="U1018" s="612">
        <v>1</v>
      </c>
    </row>
    <row r="1019" spans="1:21" ht="14.4" customHeight="1" x14ac:dyDescent="0.3">
      <c r="A1019" s="565">
        <v>30</v>
      </c>
      <c r="B1019" s="566" t="s">
        <v>438</v>
      </c>
      <c r="C1019" s="566">
        <v>89301303</v>
      </c>
      <c r="D1019" s="628" t="s">
        <v>3534</v>
      </c>
      <c r="E1019" s="629" t="s">
        <v>2272</v>
      </c>
      <c r="F1019" s="566" t="s">
        <v>2263</v>
      </c>
      <c r="G1019" s="566" t="s">
        <v>3216</v>
      </c>
      <c r="H1019" s="566" t="s">
        <v>437</v>
      </c>
      <c r="I1019" s="566" t="s">
        <v>3217</v>
      </c>
      <c r="J1019" s="566" t="s">
        <v>3218</v>
      </c>
      <c r="K1019" s="566" t="s">
        <v>503</v>
      </c>
      <c r="L1019" s="567">
        <v>49.28</v>
      </c>
      <c r="M1019" s="567">
        <v>49.28</v>
      </c>
      <c r="N1019" s="566">
        <v>1</v>
      </c>
      <c r="O1019" s="630">
        <v>1</v>
      </c>
      <c r="P1019" s="567">
        <v>49.28</v>
      </c>
      <c r="Q1019" s="582">
        <v>1</v>
      </c>
      <c r="R1019" s="566">
        <v>1</v>
      </c>
      <c r="S1019" s="582">
        <v>1</v>
      </c>
      <c r="T1019" s="630">
        <v>1</v>
      </c>
      <c r="U1019" s="612">
        <v>1</v>
      </c>
    </row>
    <row r="1020" spans="1:21" ht="14.4" customHeight="1" x14ac:dyDescent="0.3">
      <c r="A1020" s="565">
        <v>30</v>
      </c>
      <c r="B1020" s="566" t="s">
        <v>438</v>
      </c>
      <c r="C1020" s="566">
        <v>89301303</v>
      </c>
      <c r="D1020" s="628" t="s">
        <v>3534</v>
      </c>
      <c r="E1020" s="629" t="s">
        <v>2272</v>
      </c>
      <c r="F1020" s="566" t="s">
        <v>2263</v>
      </c>
      <c r="G1020" s="566" t="s">
        <v>2438</v>
      </c>
      <c r="H1020" s="566" t="s">
        <v>437</v>
      </c>
      <c r="I1020" s="566" t="s">
        <v>3245</v>
      </c>
      <c r="J1020" s="566" t="s">
        <v>1950</v>
      </c>
      <c r="K1020" s="566" t="s">
        <v>576</v>
      </c>
      <c r="L1020" s="567">
        <v>305.08</v>
      </c>
      <c r="M1020" s="567">
        <v>305.08</v>
      </c>
      <c r="N1020" s="566">
        <v>1</v>
      </c>
      <c r="O1020" s="630">
        <v>0.5</v>
      </c>
      <c r="P1020" s="567">
        <v>305.08</v>
      </c>
      <c r="Q1020" s="582">
        <v>1</v>
      </c>
      <c r="R1020" s="566">
        <v>1</v>
      </c>
      <c r="S1020" s="582">
        <v>1</v>
      </c>
      <c r="T1020" s="630">
        <v>0.5</v>
      </c>
      <c r="U1020" s="612">
        <v>1</v>
      </c>
    </row>
    <row r="1021" spans="1:21" ht="14.4" customHeight="1" x14ac:dyDescent="0.3">
      <c r="A1021" s="565">
        <v>30</v>
      </c>
      <c r="B1021" s="566" t="s">
        <v>438</v>
      </c>
      <c r="C1021" s="566">
        <v>89301303</v>
      </c>
      <c r="D1021" s="628" t="s">
        <v>3534</v>
      </c>
      <c r="E1021" s="629" t="s">
        <v>2272</v>
      </c>
      <c r="F1021" s="566" t="s">
        <v>2263</v>
      </c>
      <c r="G1021" s="566" t="s">
        <v>2774</v>
      </c>
      <c r="H1021" s="566" t="s">
        <v>437</v>
      </c>
      <c r="I1021" s="566" t="s">
        <v>2923</v>
      </c>
      <c r="J1021" s="566" t="s">
        <v>2924</v>
      </c>
      <c r="K1021" s="566" t="s">
        <v>955</v>
      </c>
      <c r="L1021" s="567">
        <v>117.41</v>
      </c>
      <c r="M1021" s="567">
        <v>1291.51</v>
      </c>
      <c r="N1021" s="566">
        <v>11</v>
      </c>
      <c r="O1021" s="630">
        <v>2.5</v>
      </c>
      <c r="P1021" s="567">
        <v>352.23</v>
      </c>
      <c r="Q1021" s="582">
        <v>0.27272727272727276</v>
      </c>
      <c r="R1021" s="566">
        <v>3</v>
      </c>
      <c r="S1021" s="582">
        <v>0.27272727272727271</v>
      </c>
      <c r="T1021" s="630">
        <v>0.5</v>
      </c>
      <c r="U1021" s="612">
        <v>0.2</v>
      </c>
    </row>
    <row r="1022" spans="1:21" ht="14.4" customHeight="1" x14ac:dyDescent="0.3">
      <c r="A1022" s="565">
        <v>30</v>
      </c>
      <c r="B1022" s="566" t="s">
        <v>438</v>
      </c>
      <c r="C1022" s="566">
        <v>89301303</v>
      </c>
      <c r="D1022" s="628" t="s">
        <v>3534</v>
      </c>
      <c r="E1022" s="629" t="s">
        <v>2272</v>
      </c>
      <c r="F1022" s="566" t="s">
        <v>2263</v>
      </c>
      <c r="G1022" s="566" t="s">
        <v>2650</v>
      </c>
      <c r="H1022" s="566" t="s">
        <v>437</v>
      </c>
      <c r="I1022" s="566" t="s">
        <v>2651</v>
      </c>
      <c r="J1022" s="566" t="s">
        <v>843</v>
      </c>
      <c r="K1022" s="566" t="s">
        <v>844</v>
      </c>
      <c r="L1022" s="567">
        <v>311.27999999999997</v>
      </c>
      <c r="M1022" s="567">
        <v>622.55999999999995</v>
      </c>
      <c r="N1022" s="566">
        <v>2</v>
      </c>
      <c r="O1022" s="630">
        <v>0.5</v>
      </c>
      <c r="P1022" s="567">
        <v>622.55999999999995</v>
      </c>
      <c r="Q1022" s="582">
        <v>1</v>
      </c>
      <c r="R1022" s="566">
        <v>2</v>
      </c>
      <c r="S1022" s="582">
        <v>1</v>
      </c>
      <c r="T1022" s="630">
        <v>0.5</v>
      </c>
      <c r="U1022" s="612">
        <v>1</v>
      </c>
    </row>
    <row r="1023" spans="1:21" ht="14.4" customHeight="1" x14ac:dyDescent="0.3">
      <c r="A1023" s="565">
        <v>30</v>
      </c>
      <c r="B1023" s="566" t="s">
        <v>438</v>
      </c>
      <c r="C1023" s="566">
        <v>89301303</v>
      </c>
      <c r="D1023" s="628" t="s">
        <v>3534</v>
      </c>
      <c r="E1023" s="629" t="s">
        <v>2272</v>
      </c>
      <c r="F1023" s="566" t="s">
        <v>2263</v>
      </c>
      <c r="G1023" s="566" t="s">
        <v>3273</v>
      </c>
      <c r="H1023" s="566" t="s">
        <v>1360</v>
      </c>
      <c r="I1023" s="566" t="s">
        <v>2234</v>
      </c>
      <c r="J1023" s="566" t="s">
        <v>1409</v>
      </c>
      <c r="K1023" s="566" t="s">
        <v>2235</v>
      </c>
      <c r="L1023" s="567">
        <v>94.8</v>
      </c>
      <c r="M1023" s="567">
        <v>94.8</v>
      </c>
      <c r="N1023" s="566">
        <v>1</v>
      </c>
      <c r="O1023" s="630">
        <v>1</v>
      </c>
      <c r="P1023" s="567"/>
      <c r="Q1023" s="582">
        <v>0</v>
      </c>
      <c r="R1023" s="566"/>
      <c r="S1023" s="582">
        <v>0</v>
      </c>
      <c r="T1023" s="630"/>
      <c r="U1023" s="612">
        <v>0</v>
      </c>
    </row>
    <row r="1024" spans="1:21" ht="14.4" customHeight="1" x14ac:dyDescent="0.3">
      <c r="A1024" s="565">
        <v>30</v>
      </c>
      <c r="B1024" s="566" t="s">
        <v>438</v>
      </c>
      <c r="C1024" s="566">
        <v>89301303</v>
      </c>
      <c r="D1024" s="628" t="s">
        <v>3534</v>
      </c>
      <c r="E1024" s="629" t="s">
        <v>2272</v>
      </c>
      <c r="F1024" s="566" t="s">
        <v>2263</v>
      </c>
      <c r="G1024" s="566" t="s">
        <v>3019</v>
      </c>
      <c r="H1024" s="566" t="s">
        <v>437</v>
      </c>
      <c r="I1024" s="566" t="s">
        <v>1850</v>
      </c>
      <c r="J1024" s="566" t="s">
        <v>1166</v>
      </c>
      <c r="K1024" s="566" t="s">
        <v>1851</v>
      </c>
      <c r="L1024" s="567">
        <v>472.71</v>
      </c>
      <c r="M1024" s="567">
        <v>4254.3899999999994</v>
      </c>
      <c r="N1024" s="566">
        <v>9</v>
      </c>
      <c r="O1024" s="630">
        <v>1.5</v>
      </c>
      <c r="P1024" s="567">
        <v>1418.1299999999999</v>
      </c>
      <c r="Q1024" s="582">
        <v>0.33333333333333337</v>
      </c>
      <c r="R1024" s="566">
        <v>3</v>
      </c>
      <c r="S1024" s="582">
        <v>0.33333333333333331</v>
      </c>
      <c r="T1024" s="630">
        <v>0.5</v>
      </c>
      <c r="U1024" s="612">
        <v>0.33333333333333331</v>
      </c>
    </row>
    <row r="1025" spans="1:21" ht="14.4" customHeight="1" x14ac:dyDescent="0.3">
      <c r="A1025" s="565">
        <v>30</v>
      </c>
      <c r="B1025" s="566" t="s">
        <v>438</v>
      </c>
      <c r="C1025" s="566">
        <v>89301303</v>
      </c>
      <c r="D1025" s="628" t="s">
        <v>3534</v>
      </c>
      <c r="E1025" s="629" t="s">
        <v>2272</v>
      </c>
      <c r="F1025" s="566" t="s">
        <v>2263</v>
      </c>
      <c r="G1025" s="566" t="s">
        <v>2490</v>
      </c>
      <c r="H1025" s="566" t="s">
        <v>437</v>
      </c>
      <c r="I1025" s="566" t="s">
        <v>2491</v>
      </c>
      <c r="J1025" s="566" t="s">
        <v>1040</v>
      </c>
      <c r="K1025" s="566" t="s">
        <v>576</v>
      </c>
      <c r="L1025" s="567">
        <v>286.63</v>
      </c>
      <c r="M1025" s="567">
        <v>573.26</v>
      </c>
      <c r="N1025" s="566">
        <v>2</v>
      </c>
      <c r="O1025" s="630">
        <v>1.5</v>
      </c>
      <c r="P1025" s="567">
        <v>573.26</v>
      </c>
      <c r="Q1025" s="582">
        <v>1</v>
      </c>
      <c r="R1025" s="566">
        <v>2</v>
      </c>
      <c r="S1025" s="582">
        <v>1</v>
      </c>
      <c r="T1025" s="630">
        <v>1.5</v>
      </c>
      <c r="U1025" s="612">
        <v>1</v>
      </c>
    </row>
    <row r="1026" spans="1:21" ht="14.4" customHeight="1" x14ac:dyDescent="0.3">
      <c r="A1026" s="565">
        <v>30</v>
      </c>
      <c r="B1026" s="566" t="s">
        <v>438</v>
      </c>
      <c r="C1026" s="566">
        <v>89301303</v>
      </c>
      <c r="D1026" s="628" t="s">
        <v>3534</v>
      </c>
      <c r="E1026" s="629" t="s">
        <v>2272</v>
      </c>
      <c r="F1026" s="566" t="s">
        <v>2264</v>
      </c>
      <c r="G1026" s="566" t="s">
        <v>2360</v>
      </c>
      <c r="H1026" s="566" t="s">
        <v>437</v>
      </c>
      <c r="I1026" s="566" t="s">
        <v>3378</v>
      </c>
      <c r="J1026" s="566" t="s">
        <v>2362</v>
      </c>
      <c r="K1026" s="566"/>
      <c r="L1026" s="567">
        <v>0</v>
      </c>
      <c r="M1026" s="567">
        <v>0</v>
      </c>
      <c r="N1026" s="566">
        <v>2</v>
      </c>
      <c r="O1026" s="630">
        <v>2</v>
      </c>
      <c r="P1026" s="567"/>
      <c r="Q1026" s="582"/>
      <c r="R1026" s="566"/>
      <c r="S1026" s="582">
        <v>0</v>
      </c>
      <c r="T1026" s="630"/>
      <c r="U1026" s="612">
        <v>0</v>
      </c>
    </row>
    <row r="1027" spans="1:21" ht="14.4" customHeight="1" x14ac:dyDescent="0.3">
      <c r="A1027" s="565">
        <v>30</v>
      </c>
      <c r="B1027" s="566" t="s">
        <v>438</v>
      </c>
      <c r="C1027" s="566">
        <v>89301303</v>
      </c>
      <c r="D1027" s="628" t="s">
        <v>3534</v>
      </c>
      <c r="E1027" s="629" t="s">
        <v>2272</v>
      </c>
      <c r="F1027" s="566" t="s">
        <v>2265</v>
      </c>
      <c r="G1027" s="566" t="s">
        <v>2499</v>
      </c>
      <c r="H1027" s="566" t="s">
        <v>437</v>
      </c>
      <c r="I1027" s="566" t="s">
        <v>2500</v>
      </c>
      <c r="J1027" s="566" t="s">
        <v>2501</v>
      </c>
      <c r="K1027" s="566" t="s">
        <v>2502</v>
      </c>
      <c r="L1027" s="567">
        <v>410</v>
      </c>
      <c r="M1027" s="567">
        <v>1230</v>
      </c>
      <c r="N1027" s="566">
        <v>3</v>
      </c>
      <c r="O1027" s="630">
        <v>3</v>
      </c>
      <c r="P1027" s="567"/>
      <c r="Q1027" s="582">
        <v>0</v>
      </c>
      <c r="R1027" s="566"/>
      <c r="S1027" s="582">
        <v>0</v>
      </c>
      <c r="T1027" s="630"/>
      <c r="U1027" s="612">
        <v>0</v>
      </c>
    </row>
    <row r="1028" spans="1:21" ht="14.4" customHeight="1" x14ac:dyDescent="0.3">
      <c r="A1028" s="565">
        <v>30</v>
      </c>
      <c r="B1028" s="566" t="s">
        <v>438</v>
      </c>
      <c r="C1028" s="566">
        <v>89301303</v>
      </c>
      <c r="D1028" s="628" t="s">
        <v>3534</v>
      </c>
      <c r="E1028" s="629" t="s">
        <v>2273</v>
      </c>
      <c r="F1028" s="566" t="s">
        <v>2263</v>
      </c>
      <c r="G1028" s="566" t="s">
        <v>2402</v>
      </c>
      <c r="H1028" s="566" t="s">
        <v>437</v>
      </c>
      <c r="I1028" s="566" t="s">
        <v>2412</v>
      </c>
      <c r="J1028" s="566" t="s">
        <v>605</v>
      </c>
      <c r="K1028" s="566" t="s">
        <v>2413</v>
      </c>
      <c r="L1028" s="567">
        <v>33.68</v>
      </c>
      <c r="M1028" s="567">
        <v>101.03999999999999</v>
      </c>
      <c r="N1028" s="566">
        <v>3</v>
      </c>
      <c r="O1028" s="630">
        <v>1</v>
      </c>
      <c r="P1028" s="567"/>
      <c r="Q1028" s="582">
        <v>0</v>
      </c>
      <c r="R1028" s="566"/>
      <c r="S1028" s="582">
        <v>0</v>
      </c>
      <c r="T1028" s="630"/>
      <c r="U1028" s="612">
        <v>0</v>
      </c>
    </row>
    <row r="1029" spans="1:21" ht="14.4" customHeight="1" x14ac:dyDescent="0.3">
      <c r="A1029" s="565">
        <v>30</v>
      </c>
      <c r="B1029" s="566" t="s">
        <v>438</v>
      </c>
      <c r="C1029" s="566">
        <v>89301303</v>
      </c>
      <c r="D1029" s="628" t="s">
        <v>3534</v>
      </c>
      <c r="E1029" s="629" t="s">
        <v>2273</v>
      </c>
      <c r="F1029" s="566" t="s">
        <v>2263</v>
      </c>
      <c r="G1029" s="566" t="s">
        <v>2484</v>
      </c>
      <c r="H1029" s="566" t="s">
        <v>437</v>
      </c>
      <c r="I1029" s="566" t="s">
        <v>2485</v>
      </c>
      <c r="J1029" s="566" t="s">
        <v>896</v>
      </c>
      <c r="K1029" s="566" t="s">
        <v>565</v>
      </c>
      <c r="L1029" s="567">
        <v>60.97</v>
      </c>
      <c r="M1029" s="567">
        <v>60.97</v>
      </c>
      <c r="N1029" s="566">
        <v>1</v>
      </c>
      <c r="O1029" s="630">
        <v>0.5</v>
      </c>
      <c r="P1029" s="567"/>
      <c r="Q1029" s="582">
        <v>0</v>
      </c>
      <c r="R1029" s="566"/>
      <c r="S1029" s="582">
        <v>0</v>
      </c>
      <c r="T1029" s="630"/>
      <c r="U1029" s="612">
        <v>0</v>
      </c>
    </row>
    <row r="1030" spans="1:21" ht="14.4" customHeight="1" x14ac:dyDescent="0.3">
      <c r="A1030" s="565">
        <v>30</v>
      </c>
      <c r="B1030" s="566" t="s">
        <v>438</v>
      </c>
      <c r="C1030" s="566">
        <v>89301303</v>
      </c>
      <c r="D1030" s="628" t="s">
        <v>3534</v>
      </c>
      <c r="E1030" s="629" t="s">
        <v>2273</v>
      </c>
      <c r="F1030" s="566" t="s">
        <v>2263</v>
      </c>
      <c r="G1030" s="566" t="s">
        <v>2673</v>
      </c>
      <c r="H1030" s="566" t="s">
        <v>437</v>
      </c>
      <c r="I1030" s="566" t="s">
        <v>2676</v>
      </c>
      <c r="J1030" s="566" t="s">
        <v>1153</v>
      </c>
      <c r="K1030" s="566" t="s">
        <v>1154</v>
      </c>
      <c r="L1030" s="567">
        <v>0</v>
      </c>
      <c r="M1030" s="567">
        <v>0</v>
      </c>
      <c r="N1030" s="566">
        <v>1</v>
      </c>
      <c r="O1030" s="630">
        <v>0.5</v>
      </c>
      <c r="P1030" s="567"/>
      <c r="Q1030" s="582"/>
      <c r="R1030" s="566"/>
      <c r="S1030" s="582">
        <v>0</v>
      </c>
      <c r="T1030" s="630"/>
      <c r="U1030" s="612">
        <v>0</v>
      </c>
    </row>
    <row r="1031" spans="1:21" ht="14.4" customHeight="1" x14ac:dyDescent="0.3">
      <c r="A1031" s="565">
        <v>30</v>
      </c>
      <c r="B1031" s="566" t="s">
        <v>438</v>
      </c>
      <c r="C1031" s="566">
        <v>89301303</v>
      </c>
      <c r="D1031" s="628" t="s">
        <v>3534</v>
      </c>
      <c r="E1031" s="629" t="s">
        <v>2274</v>
      </c>
      <c r="F1031" s="566" t="s">
        <v>2263</v>
      </c>
      <c r="G1031" s="566" t="s">
        <v>2281</v>
      </c>
      <c r="H1031" s="566" t="s">
        <v>1360</v>
      </c>
      <c r="I1031" s="566" t="s">
        <v>2117</v>
      </c>
      <c r="J1031" s="566" t="s">
        <v>1506</v>
      </c>
      <c r="K1031" s="566" t="s">
        <v>1507</v>
      </c>
      <c r="L1031" s="567">
        <v>89.6</v>
      </c>
      <c r="M1031" s="567">
        <v>89.6</v>
      </c>
      <c r="N1031" s="566">
        <v>1</v>
      </c>
      <c r="O1031" s="630">
        <v>1</v>
      </c>
      <c r="P1031" s="567">
        <v>89.6</v>
      </c>
      <c r="Q1031" s="582">
        <v>1</v>
      </c>
      <c r="R1031" s="566">
        <v>1</v>
      </c>
      <c r="S1031" s="582">
        <v>1</v>
      </c>
      <c r="T1031" s="630">
        <v>1</v>
      </c>
      <c r="U1031" s="612">
        <v>1</v>
      </c>
    </row>
    <row r="1032" spans="1:21" ht="14.4" customHeight="1" x14ac:dyDescent="0.3">
      <c r="A1032" s="565">
        <v>30</v>
      </c>
      <c r="B1032" s="566" t="s">
        <v>438</v>
      </c>
      <c r="C1032" s="566">
        <v>89301303</v>
      </c>
      <c r="D1032" s="628" t="s">
        <v>3534</v>
      </c>
      <c r="E1032" s="629" t="s">
        <v>2274</v>
      </c>
      <c r="F1032" s="566" t="s">
        <v>2263</v>
      </c>
      <c r="G1032" s="566" t="s">
        <v>3379</v>
      </c>
      <c r="H1032" s="566" t="s">
        <v>437</v>
      </c>
      <c r="I1032" s="566" t="s">
        <v>3380</v>
      </c>
      <c r="J1032" s="566" t="s">
        <v>3381</v>
      </c>
      <c r="K1032" s="566" t="s">
        <v>3382</v>
      </c>
      <c r="L1032" s="567">
        <v>55.81</v>
      </c>
      <c r="M1032" s="567">
        <v>55.81</v>
      </c>
      <c r="N1032" s="566">
        <v>1</v>
      </c>
      <c r="O1032" s="630">
        <v>1</v>
      </c>
      <c r="P1032" s="567"/>
      <c r="Q1032" s="582">
        <v>0</v>
      </c>
      <c r="R1032" s="566"/>
      <c r="S1032" s="582">
        <v>0</v>
      </c>
      <c r="T1032" s="630"/>
      <c r="U1032" s="612">
        <v>0</v>
      </c>
    </row>
    <row r="1033" spans="1:21" ht="14.4" customHeight="1" x14ac:dyDescent="0.3">
      <c r="A1033" s="565">
        <v>30</v>
      </c>
      <c r="B1033" s="566" t="s">
        <v>438</v>
      </c>
      <c r="C1033" s="566">
        <v>89301303</v>
      </c>
      <c r="D1033" s="628" t="s">
        <v>3534</v>
      </c>
      <c r="E1033" s="629" t="s">
        <v>2274</v>
      </c>
      <c r="F1033" s="566" t="s">
        <v>2263</v>
      </c>
      <c r="G1033" s="566" t="s">
        <v>3383</v>
      </c>
      <c r="H1033" s="566" t="s">
        <v>437</v>
      </c>
      <c r="I1033" s="566" t="s">
        <v>3384</v>
      </c>
      <c r="J1033" s="566" t="s">
        <v>3385</v>
      </c>
      <c r="K1033" s="566" t="s">
        <v>3386</v>
      </c>
      <c r="L1033" s="567">
        <v>120.46</v>
      </c>
      <c r="M1033" s="567">
        <v>240.92</v>
      </c>
      <c r="N1033" s="566">
        <v>2</v>
      </c>
      <c r="O1033" s="630">
        <v>1</v>
      </c>
      <c r="P1033" s="567"/>
      <c r="Q1033" s="582">
        <v>0</v>
      </c>
      <c r="R1033" s="566"/>
      <c r="S1033" s="582">
        <v>0</v>
      </c>
      <c r="T1033" s="630"/>
      <c r="U1033" s="612">
        <v>0</v>
      </c>
    </row>
    <row r="1034" spans="1:21" ht="14.4" customHeight="1" x14ac:dyDescent="0.3">
      <c r="A1034" s="565">
        <v>30</v>
      </c>
      <c r="B1034" s="566" t="s">
        <v>438</v>
      </c>
      <c r="C1034" s="566">
        <v>89301303</v>
      </c>
      <c r="D1034" s="628" t="s">
        <v>3534</v>
      </c>
      <c r="E1034" s="629" t="s">
        <v>2274</v>
      </c>
      <c r="F1034" s="566" t="s">
        <v>2263</v>
      </c>
      <c r="G1034" s="566" t="s">
        <v>2846</v>
      </c>
      <c r="H1034" s="566" t="s">
        <v>437</v>
      </c>
      <c r="I1034" s="566" t="s">
        <v>2847</v>
      </c>
      <c r="J1034" s="566" t="s">
        <v>696</v>
      </c>
      <c r="K1034" s="566" t="s">
        <v>2848</v>
      </c>
      <c r="L1034" s="567">
        <v>55.38</v>
      </c>
      <c r="M1034" s="567">
        <v>166.14000000000001</v>
      </c>
      <c r="N1034" s="566">
        <v>3</v>
      </c>
      <c r="O1034" s="630">
        <v>0.5</v>
      </c>
      <c r="P1034" s="567">
        <v>166.14000000000001</v>
      </c>
      <c r="Q1034" s="582">
        <v>1</v>
      </c>
      <c r="R1034" s="566">
        <v>3</v>
      </c>
      <c r="S1034" s="582">
        <v>1</v>
      </c>
      <c r="T1034" s="630">
        <v>0.5</v>
      </c>
      <c r="U1034" s="612">
        <v>1</v>
      </c>
    </row>
    <row r="1035" spans="1:21" ht="14.4" customHeight="1" x14ac:dyDescent="0.3">
      <c r="A1035" s="565">
        <v>30</v>
      </c>
      <c r="B1035" s="566" t="s">
        <v>438</v>
      </c>
      <c r="C1035" s="566">
        <v>89301303</v>
      </c>
      <c r="D1035" s="628" t="s">
        <v>3534</v>
      </c>
      <c r="E1035" s="629" t="s">
        <v>2274</v>
      </c>
      <c r="F1035" s="566" t="s">
        <v>2263</v>
      </c>
      <c r="G1035" s="566" t="s">
        <v>2857</v>
      </c>
      <c r="H1035" s="566" t="s">
        <v>437</v>
      </c>
      <c r="I1035" s="566" t="s">
        <v>2858</v>
      </c>
      <c r="J1035" s="566" t="s">
        <v>1046</v>
      </c>
      <c r="K1035" s="566" t="s">
        <v>2859</v>
      </c>
      <c r="L1035" s="567">
        <v>153.37</v>
      </c>
      <c r="M1035" s="567">
        <v>460.11</v>
      </c>
      <c r="N1035" s="566">
        <v>3</v>
      </c>
      <c r="O1035" s="630">
        <v>1</v>
      </c>
      <c r="P1035" s="567">
        <v>460.11</v>
      </c>
      <c r="Q1035" s="582">
        <v>1</v>
      </c>
      <c r="R1035" s="566">
        <v>3</v>
      </c>
      <c r="S1035" s="582">
        <v>1</v>
      </c>
      <c r="T1035" s="630">
        <v>1</v>
      </c>
      <c r="U1035" s="612">
        <v>1</v>
      </c>
    </row>
    <row r="1036" spans="1:21" ht="14.4" customHeight="1" x14ac:dyDescent="0.3">
      <c r="A1036" s="565">
        <v>30</v>
      </c>
      <c r="B1036" s="566" t="s">
        <v>438</v>
      </c>
      <c r="C1036" s="566">
        <v>89301303</v>
      </c>
      <c r="D1036" s="628" t="s">
        <v>3534</v>
      </c>
      <c r="E1036" s="629" t="s">
        <v>2274</v>
      </c>
      <c r="F1036" s="566" t="s">
        <v>2263</v>
      </c>
      <c r="G1036" s="566" t="s">
        <v>2438</v>
      </c>
      <c r="H1036" s="566" t="s">
        <v>437</v>
      </c>
      <c r="I1036" s="566" t="s">
        <v>3245</v>
      </c>
      <c r="J1036" s="566" t="s">
        <v>1950</v>
      </c>
      <c r="K1036" s="566" t="s">
        <v>576</v>
      </c>
      <c r="L1036" s="567">
        <v>305.08</v>
      </c>
      <c r="M1036" s="567">
        <v>305.08</v>
      </c>
      <c r="N1036" s="566">
        <v>1</v>
      </c>
      <c r="O1036" s="630">
        <v>0.5</v>
      </c>
      <c r="P1036" s="567">
        <v>305.08</v>
      </c>
      <c r="Q1036" s="582">
        <v>1</v>
      </c>
      <c r="R1036" s="566">
        <v>1</v>
      </c>
      <c r="S1036" s="582">
        <v>1</v>
      </c>
      <c r="T1036" s="630">
        <v>0.5</v>
      </c>
      <c r="U1036" s="612">
        <v>1</v>
      </c>
    </row>
    <row r="1037" spans="1:21" ht="14.4" customHeight="1" x14ac:dyDescent="0.3">
      <c r="A1037" s="565">
        <v>30</v>
      </c>
      <c r="B1037" s="566" t="s">
        <v>438</v>
      </c>
      <c r="C1037" s="566">
        <v>89301303</v>
      </c>
      <c r="D1037" s="628" t="s">
        <v>3534</v>
      </c>
      <c r="E1037" s="629" t="s">
        <v>2274</v>
      </c>
      <c r="F1037" s="566" t="s">
        <v>2264</v>
      </c>
      <c r="G1037" s="566" t="s">
        <v>2360</v>
      </c>
      <c r="H1037" s="566" t="s">
        <v>437</v>
      </c>
      <c r="I1037" s="566" t="s">
        <v>3387</v>
      </c>
      <c r="J1037" s="566" t="s">
        <v>2362</v>
      </c>
      <c r="K1037" s="566"/>
      <c r="L1037" s="567">
        <v>0</v>
      </c>
      <c r="M1037" s="567">
        <v>0</v>
      </c>
      <c r="N1037" s="566">
        <v>1</v>
      </c>
      <c r="O1037" s="630">
        <v>1</v>
      </c>
      <c r="P1037" s="567">
        <v>0</v>
      </c>
      <c r="Q1037" s="582"/>
      <c r="R1037" s="566">
        <v>1</v>
      </c>
      <c r="S1037" s="582">
        <v>1</v>
      </c>
      <c r="T1037" s="630">
        <v>1</v>
      </c>
      <c r="U1037" s="612">
        <v>1</v>
      </c>
    </row>
    <row r="1038" spans="1:21" ht="14.4" customHeight="1" x14ac:dyDescent="0.3">
      <c r="A1038" s="565">
        <v>30</v>
      </c>
      <c r="B1038" s="566" t="s">
        <v>438</v>
      </c>
      <c r="C1038" s="566">
        <v>89301303</v>
      </c>
      <c r="D1038" s="628" t="s">
        <v>3534</v>
      </c>
      <c r="E1038" s="629" t="s">
        <v>2274</v>
      </c>
      <c r="F1038" s="566" t="s">
        <v>2264</v>
      </c>
      <c r="G1038" s="566" t="s">
        <v>2360</v>
      </c>
      <c r="H1038" s="566" t="s">
        <v>437</v>
      </c>
      <c r="I1038" s="566" t="s">
        <v>3388</v>
      </c>
      <c r="J1038" s="566" t="s">
        <v>2362</v>
      </c>
      <c r="K1038" s="566"/>
      <c r="L1038" s="567">
        <v>0</v>
      </c>
      <c r="M1038" s="567">
        <v>0</v>
      </c>
      <c r="N1038" s="566">
        <v>3</v>
      </c>
      <c r="O1038" s="630">
        <v>3</v>
      </c>
      <c r="P1038" s="567">
        <v>0</v>
      </c>
      <c r="Q1038" s="582"/>
      <c r="R1038" s="566">
        <v>3</v>
      </c>
      <c r="S1038" s="582">
        <v>1</v>
      </c>
      <c r="T1038" s="630">
        <v>3</v>
      </c>
      <c r="U1038" s="612">
        <v>1</v>
      </c>
    </row>
    <row r="1039" spans="1:21" ht="14.4" customHeight="1" x14ac:dyDescent="0.3">
      <c r="A1039" s="565">
        <v>30</v>
      </c>
      <c r="B1039" s="566" t="s">
        <v>438</v>
      </c>
      <c r="C1039" s="566">
        <v>89301303</v>
      </c>
      <c r="D1039" s="628" t="s">
        <v>3534</v>
      </c>
      <c r="E1039" s="629" t="s">
        <v>2275</v>
      </c>
      <c r="F1039" s="566" t="s">
        <v>2263</v>
      </c>
      <c r="G1039" s="566" t="s">
        <v>2278</v>
      </c>
      <c r="H1039" s="566" t="s">
        <v>437</v>
      </c>
      <c r="I1039" s="566" t="s">
        <v>2279</v>
      </c>
      <c r="J1039" s="566" t="s">
        <v>2280</v>
      </c>
      <c r="K1039" s="566" t="s">
        <v>1278</v>
      </c>
      <c r="L1039" s="567">
        <v>44.89</v>
      </c>
      <c r="M1039" s="567">
        <v>134.67000000000002</v>
      </c>
      <c r="N1039" s="566">
        <v>3</v>
      </c>
      <c r="O1039" s="630">
        <v>0.5</v>
      </c>
      <c r="P1039" s="567"/>
      <c r="Q1039" s="582">
        <v>0</v>
      </c>
      <c r="R1039" s="566"/>
      <c r="S1039" s="582">
        <v>0</v>
      </c>
      <c r="T1039" s="630"/>
      <c r="U1039" s="612">
        <v>0</v>
      </c>
    </row>
    <row r="1040" spans="1:21" ht="14.4" customHeight="1" x14ac:dyDescent="0.3">
      <c r="A1040" s="565">
        <v>30</v>
      </c>
      <c r="B1040" s="566" t="s">
        <v>438</v>
      </c>
      <c r="C1040" s="566">
        <v>89301303</v>
      </c>
      <c r="D1040" s="628" t="s">
        <v>3534</v>
      </c>
      <c r="E1040" s="629" t="s">
        <v>2275</v>
      </c>
      <c r="F1040" s="566" t="s">
        <v>2263</v>
      </c>
      <c r="G1040" s="566" t="s">
        <v>3361</v>
      </c>
      <c r="H1040" s="566" t="s">
        <v>437</v>
      </c>
      <c r="I1040" s="566" t="s">
        <v>3362</v>
      </c>
      <c r="J1040" s="566" t="s">
        <v>3363</v>
      </c>
      <c r="K1040" s="566" t="s">
        <v>3364</v>
      </c>
      <c r="L1040" s="567">
        <v>275.23</v>
      </c>
      <c r="M1040" s="567">
        <v>275.23</v>
      </c>
      <c r="N1040" s="566">
        <v>1</v>
      </c>
      <c r="O1040" s="630">
        <v>1</v>
      </c>
      <c r="P1040" s="567"/>
      <c r="Q1040" s="582">
        <v>0</v>
      </c>
      <c r="R1040" s="566"/>
      <c r="S1040" s="582">
        <v>0</v>
      </c>
      <c r="T1040" s="630"/>
      <c r="U1040" s="612">
        <v>0</v>
      </c>
    </row>
    <row r="1041" spans="1:21" ht="14.4" customHeight="1" x14ac:dyDescent="0.3">
      <c r="A1041" s="565">
        <v>30</v>
      </c>
      <c r="B1041" s="566" t="s">
        <v>438</v>
      </c>
      <c r="C1041" s="566">
        <v>89301303</v>
      </c>
      <c r="D1041" s="628" t="s">
        <v>3534</v>
      </c>
      <c r="E1041" s="629" t="s">
        <v>2275</v>
      </c>
      <c r="F1041" s="566" t="s">
        <v>2263</v>
      </c>
      <c r="G1041" s="566" t="s">
        <v>2281</v>
      </c>
      <c r="H1041" s="566" t="s">
        <v>1360</v>
      </c>
      <c r="I1041" s="566" t="s">
        <v>2117</v>
      </c>
      <c r="J1041" s="566" t="s">
        <v>1506</v>
      </c>
      <c r="K1041" s="566" t="s">
        <v>1507</v>
      </c>
      <c r="L1041" s="567">
        <v>95.25</v>
      </c>
      <c r="M1041" s="567">
        <v>190.5</v>
      </c>
      <c r="N1041" s="566">
        <v>2</v>
      </c>
      <c r="O1041" s="630">
        <v>1</v>
      </c>
      <c r="P1041" s="567"/>
      <c r="Q1041" s="582">
        <v>0</v>
      </c>
      <c r="R1041" s="566"/>
      <c r="S1041" s="582">
        <v>0</v>
      </c>
      <c r="T1041" s="630"/>
      <c r="U1041" s="612">
        <v>0</v>
      </c>
    </row>
    <row r="1042" spans="1:21" ht="14.4" customHeight="1" x14ac:dyDescent="0.3">
      <c r="A1042" s="565">
        <v>30</v>
      </c>
      <c r="B1042" s="566" t="s">
        <v>438</v>
      </c>
      <c r="C1042" s="566">
        <v>89301303</v>
      </c>
      <c r="D1042" s="628" t="s">
        <v>3534</v>
      </c>
      <c r="E1042" s="629" t="s">
        <v>2275</v>
      </c>
      <c r="F1042" s="566" t="s">
        <v>2263</v>
      </c>
      <c r="G1042" s="566" t="s">
        <v>2281</v>
      </c>
      <c r="H1042" s="566" t="s">
        <v>437</v>
      </c>
      <c r="I1042" s="566" t="s">
        <v>2118</v>
      </c>
      <c r="J1042" s="566" t="s">
        <v>2119</v>
      </c>
      <c r="K1042" s="566" t="s">
        <v>574</v>
      </c>
      <c r="L1042" s="567">
        <v>44.8</v>
      </c>
      <c r="M1042" s="567">
        <v>179.2</v>
      </c>
      <c r="N1042" s="566">
        <v>4</v>
      </c>
      <c r="O1042" s="630">
        <v>1</v>
      </c>
      <c r="P1042" s="567"/>
      <c r="Q1042" s="582">
        <v>0</v>
      </c>
      <c r="R1042" s="566"/>
      <c r="S1042" s="582">
        <v>0</v>
      </c>
      <c r="T1042" s="630"/>
      <c r="U1042" s="612">
        <v>0</v>
      </c>
    </row>
    <row r="1043" spans="1:21" ht="14.4" customHeight="1" x14ac:dyDescent="0.3">
      <c r="A1043" s="565">
        <v>30</v>
      </c>
      <c r="B1043" s="566" t="s">
        <v>438</v>
      </c>
      <c r="C1043" s="566">
        <v>89301303</v>
      </c>
      <c r="D1043" s="628" t="s">
        <v>3534</v>
      </c>
      <c r="E1043" s="629" t="s">
        <v>2275</v>
      </c>
      <c r="F1043" s="566" t="s">
        <v>2263</v>
      </c>
      <c r="G1043" s="566" t="s">
        <v>2285</v>
      </c>
      <c r="H1043" s="566" t="s">
        <v>1360</v>
      </c>
      <c r="I1043" s="566" t="s">
        <v>1914</v>
      </c>
      <c r="J1043" s="566" t="s">
        <v>1533</v>
      </c>
      <c r="K1043" s="566" t="s">
        <v>503</v>
      </c>
      <c r="L1043" s="567">
        <v>60.92</v>
      </c>
      <c r="M1043" s="567">
        <v>182.76</v>
      </c>
      <c r="N1043" s="566">
        <v>3</v>
      </c>
      <c r="O1043" s="630">
        <v>1</v>
      </c>
      <c r="P1043" s="567">
        <v>182.76</v>
      </c>
      <c r="Q1043" s="582">
        <v>1</v>
      </c>
      <c r="R1043" s="566">
        <v>3</v>
      </c>
      <c r="S1043" s="582">
        <v>1</v>
      </c>
      <c r="T1043" s="630">
        <v>1</v>
      </c>
      <c r="U1043" s="612">
        <v>1</v>
      </c>
    </row>
    <row r="1044" spans="1:21" ht="14.4" customHeight="1" x14ac:dyDescent="0.3">
      <c r="A1044" s="565">
        <v>30</v>
      </c>
      <c r="B1044" s="566" t="s">
        <v>438</v>
      </c>
      <c r="C1044" s="566">
        <v>89301303</v>
      </c>
      <c r="D1044" s="628" t="s">
        <v>3534</v>
      </c>
      <c r="E1044" s="629" t="s">
        <v>2275</v>
      </c>
      <c r="F1044" s="566" t="s">
        <v>2263</v>
      </c>
      <c r="G1044" s="566" t="s">
        <v>2285</v>
      </c>
      <c r="H1044" s="566" t="s">
        <v>437</v>
      </c>
      <c r="I1044" s="566" t="s">
        <v>3389</v>
      </c>
      <c r="J1044" s="566" t="s">
        <v>3390</v>
      </c>
      <c r="K1044" s="566" t="s">
        <v>503</v>
      </c>
      <c r="L1044" s="567">
        <v>60.92</v>
      </c>
      <c r="M1044" s="567">
        <v>548.28</v>
      </c>
      <c r="N1044" s="566">
        <v>9</v>
      </c>
      <c r="O1044" s="630">
        <v>1.5</v>
      </c>
      <c r="P1044" s="567">
        <v>365.52</v>
      </c>
      <c r="Q1044" s="582">
        <v>0.66666666666666663</v>
      </c>
      <c r="R1044" s="566">
        <v>6</v>
      </c>
      <c r="S1044" s="582">
        <v>0.66666666666666663</v>
      </c>
      <c r="T1044" s="630">
        <v>1</v>
      </c>
      <c r="U1044" s="612">
        <v>0.66666666666666663</v>
      </c>
    </row>
    <row r="1045" spans="1:21" ht="14.4" customHeight="1" x14ac:dyDescent="0.3">
      <c r="A1045" s="565">
        <v>30</v>
      </c>
      <c r="B1045" s="566" t="s">
        <v>438</v>
      </c>
      <c r="C1045" s="566">
        <v>89301303</v>
      </c>
      <c r="D1045" s="628" t="s">
        <v>3534</v>
      </c>
      <c r="E1045" s="629" t="s">
        <v>2275</v>
      </c>
      <c r="F1045" s="566" t="s">
        <v>2263</v>
      </c>
      <c r="G1045" s="566" t="s">
        <v>2513</v>
      </c>
      <c r="H1045" s="566" t="s">
        <v>437</v>
      </c>
      <c r="I1045" s="566" t="s">
        <v>3391</v>
      </c>
      <c r="J1045" s="566" t="s">
        <v>484</v>
      </c>
      <c r="K1045" s="566" t="s">
        <v>2516</v>
      </c>
      <c r="L1045" s="567">
        <v>0</v>
      </c>
      <c r="M1045" s="567">
        <v>0</v>
      </c>
      <c r="N1045" s="566">
        <v>3</v>
      </c>
      <c r="O1045" s="630">
        <v>0.5</v>
      </c>
      <c r="P1045" s="567"/>
      <c r="Q1045" s="582"/>
      <c r="R1045" s="566"/>
      <c r="S1045" s="582">
        <v>0</v>
      </c>
      <c r="T1045" s="630"/>
      <c r="U1045" s="612">
        <v>0</v>
      </c>
    </row>
    <row r="1046" spans="1:21" ht="14.4" customHeight="1" x14ac:dyDescent="0.3">
      <c r="A1046" s="565">
        <v>30</v>
      </c>
      <c r="B1046" s="566" t="s">
        <v>438</v>
      </c>
      <c r="C1046" s="566">
        <v>89301303</v>
      </c>
      <c r="D1046" s="628" t="s">
        <v>3534</v>
      </c>
      <c r="E1046" s="629" t="s">
        <v>2275</v>
      </c>
      <c r="F1046" s="566" t="s">
        <v>2263</v>
      </c>
      <c r="G1046" s="566" t="s">
        <v>2291</v>
      </c>
      <c r="H1046" s="566" t="s">
        <v>437</v>
      </c>
      <c r="I1046" s="566" t="s">
        <v>1900</v>
      </c>
      <c r="J1046" s="566" t="s">
        <v>1901</v>
      </c>
      <c r="K1046" s="566" t="s">
        <v>1902</v>
      </c>
      <c r="L1046" s="567">
        <v>31.43</v>
      </c>
      <c r="M1046" s="567">
        <v>94.289999999999992</v>
      </c>
      <c r="N1046" s="566">
        <v>3</v>
      </c>
      <c r="O1046" s="630">
        <v>0.5</v>
      </c>
      <c r="P1046" s="567"/>
      <c r="Q1046" s="582">
        <v>0</v>
      </c>
      <c r="R1046" s="566"/>
      <c r="S1046" s="582">
        <v>0</v>
      </c>
      <c r="T1046" s="630"/>
      <c r="U1046" s="612">
        <v>0</v>
      </c>
    </row>
    <row r="1047" spans="1:21" ht="14.4" customHeight="1" x14ac:dyDescent="0.3">
      <c r="A1047" s="565">
        <v>30</v>
      </c>
      <c r="B1047" s="566" t="s">
        <v>438</v>
      </c>
      <c r="C1047" s="566">
        <v>89301303</v>
      </c>
      <c r="D1047" s="628" t="s">
        <v>3534</v>
      </c>
      <c r="E1047" s="629" t="s">
        <v>2275</v>
      </c>
      <c r="F1047" s="566" t="s">
        <v>2263</v>
      </c>
      <c r="G1047" s="566" t="s">
        <v>2291</v>
      </c>
      <c r="H1047" s="566" t="s">
        <v>437</v>
      </c>
      <c r="I1047" s="566" t="s">
        <v>1907</v>
      </c>
      <c r="J1047" s="566" t="s">
        <v>1908</v>
      </c>
      <c r="K1047" s="566" t="s">
        <v>555</v>
      </c>
      <c r="L1047" s="567">
        <v>44.89</v>
      </c>
      <c r="M1047" s="567">
        <v>134.67000000000002</v>
      </c>
      <c r="N1047" s="566">
        <v>3</v>
      </c>
      <c r="O1047" s="630">
        <v>0.5</v>
      </c>
      <c r="P1047" s="567"/>
      <c r="Q1047" s="582">
        <v>0</v>
      </c>
      <c r="R1047" s="566"/>
      <c r="S1047" s="582">
        <v>0</v>
      </c>
      <c r="T1047" s="630"/>
      <c r="U1047" s="612">
        <v>0</v>
      </c>
    </row>
    <row r="1048" spans="1:21" ht="14.4" customHeight="1" x14ac:dyDescent="0.3">
      <c r="A1048" s="565">
        <v>30</v>
      </c>
      <c r="B1048" s="566" t="s">
        <v>438</v>
      </c>
      <c r="C1048" s="566">
        <v>89301303</v>
      </c>
      <c r="D1048" s="628" t="s">
        <v>3534</v>
      </c>
      <c r="E1048" s="629" t="s">
        <v>2275</v>
      </c>
      <c r="F1048" s="566" t="s">
        <v>2263</v>
      </c>
      <c r="G1048" s="566" t="s">
        <v>3392</v>
      </c>
      <c r="H1048" s="566" t="s">
        <v>437</v>
      </c>
      <c r="I1048" s="566" t="s">
        <v>3393</v>
      </c>
      <c r="J1048" s="566" t="s">
        <v>1285</v>
      </c>
      <c r="K1048" s="566" t="s">
        <v>1286</v>
      </c>
      <c r="L1048" s="567">
        <v>44.89</v>
      </c>
      <c r="M1048" s="567">
        <v>269.34000000000003</v>
      </c>
      <c r="N1048" s="566">
        <v>6</v>
      </c>
      <c r="O1048" s="630">
        <v>1</v>
      </c>
      <c r="P1048" s="567"/>
      <c r="Q1048" s="582">
        <v>0</v>
      </c>
      <c r="R1048" s="566"/>
      <c r="S1048" s="582">
        <v>0</v>
      </c>
      <c r="T1048" s="630"/>
      <c r="U1048" s="612">
        <v>0</v>
      </c>
    </row>
    <row r="1049" spans="1:21" ht="14.4" customHeight="1" x14ac:dyDescent="0.3">
      <c r="A1049" s="565">
        <v>30</v>
      </c>
      <c r="B1049" s="566" t="s">
        <v>438</v>
      </c>
      <c r="C1049" s="566">
        <v>89301303</v>
      </c>
      <c r="D1049" s="628" t="s">
        <v>3534</v>
      </c>
      <c r="E1049" s="629" t="s">
        <v>2275</v>
      </c>
      <c r="F1049" s="566" t="s">
        <v>2263</v>
      </c>
      <c r="G1049" s="566" t="s">
        <v>2297</v>
      </c>
      <c r="H1049" s="566" t="s">
        <v>1360</v>
      </c>
      <c r="I1049" s="566" t="s">
        <v>2246</v>
      </c>
      <c r="J1049" s="566" t="s">
        <v>1368</v>
      </c>
      <c r="K1049" s="566" t="s">
        <v>559</v>
      </c>
      <c r="L1049" s="567">
        <v>413.22</v>
      </c>
      <c r="M1049" s="567">
        <v>413.22</v>
      </c>
      <c r="N1049" s="566">
        <v>1</v>
      </c>
      <c r="O1049" s="630">
        <v>0.5</v>
      </c>
      <c r="P1049" s="567">
        <v>413.22</v>
      </c>
      <c r="Q1049" s="582">
        <v>1</v>
      </c>
      <c r="R1049" s="566">
        <v>1</v>
      </c>
      <c r="S1049" s="582">
        <v>1</v>
      </c>
      <c r="T1049" s="630">
        <v>0.5</v>
      </c>
      <c r="U1049" s="612">
        <v>1</v>
      </c>
    </row>
    <row r="1050" spans="1:21" ht="14.4" customHeight="1" x14ac:dyDescent="0.3">
      <c r="A1050" s="565">
        <v>30</v>
      </c>
      <c r="B1050" s="566" t="s">
        <v>438</v>
      </c>
      <c r="C1050" s="566">
        <v>89301303</v>
      </c>
      <c r="D1050" s="628" t="s">
        <v>3534</v>
      </c>
      <c r="E1050" s="629" t="s">
        <v>2275</v>
      </c>
      <c r="F1050" s="566" t="s">
        <v>2263</v>
      </c>
      <c r="G1050" s="566" t="s">
        <v>3394</v>
      </c>
      <c r="H1050" s="566" t="s">
        <v>437</v>
      </c>
      <c r="I1050" s="566" t="s">
        <v>3395</v>
      </c>
      <c r="J1050" s="566" t="s">
        <v>3396</v>
      </c>
      <c r="K1050" s="566" t="s">
        <v>1520</v>
      </c>
      <c r="L1050" s="567">
        <v>0</v>
      </c>
      <c r="M1050" s="567">
        <v>0</v>
      </c>
      <c r="N1050" s="566">
        <v>3</v>
      </c>
      <c r="O1050" s="630">
        <v>0.5</v>
      </c>
      <c r="P1050" s="567">
        <v>0</v>
      </c>
      <c r="Q1050" s="582"/>
      <c r="R1050" s="566">
        <v>3</v>
      </c>
      <c r="S1050" s="582">
        <v>1</v>
      </c>
      <c r="T1050" s="630">
        <v>0.5</v>
      </c>
      <c r="U1050" s="612">
        <v>1</v>
      </c>
    </row>
    <row r="1051" spans="1:21" ht="14.4" customHeight="1" x14ac:dyDescent="0.3">
      <c r="A1051" s="565">
        <v>30</v>
      </c>
      <c r="B1051" s="566" t="s">
        <v>438</v>
      </c>
      <c r="C1051" s="566">
        <v>89301303</v>
      </c>
      <c r="D1051" s="628" t="s">
        <v>3534</v>
      </c>
      <c r="E1051" s="629" t="s">
        <v>2275</v>
      </c>
      <c r="F1051" s="566" t="s">
        <v>2263</v>
      </c>
      <c r="G1051" s="566" t="s">
        <v>2525</v>
      </c>
      <c r="H1051" s="566" t="s">
        <v>437</v>
      </c>
      <c r="I1051" s="566" t="s">
        <v>2961</v>
      </c>
      <c r="J1051" s="566" t="s">
        <v>1259</v>
      </c>
      <c r="K1051" s="566" t="s">
        <v>1260</v>
      </c>
      <c r="L1051" s="567">
        <v>84.78</v>
      </c>
      <c r="M1051" s="567">
        <v>169.56</v>
      </c>
      <c r="N1051" s="566">
        <v>2</v>
      </c>
      <c r="O1051" s="630">
        <v>0.5</v>
      </c>
      <c r="P1051" s="567"/>
      <c r="Q1051" s="582">
        <v>0</v>
      </c>
      <c r="R1051" s="566"/>
      <c r="S1051" s="582">
        <v>0</v>
      </c>
      <c r="T1051" s="630"/>
      <c r="U1051" s="612">
        <v>0</v>
      </c>
    </row>
    <row r="1052" spans="1:21" ht="14.4" customHeight="1" x14ac:dyDescent="0.3">
      <c r="A1052" s="565">
        <v>30</v>
      </c>
      <c r="B1052" s="566" t="s">
        <v>438</v>
      </c>
      <c r="C1052" s="566">
        <v>89301303</v>
      </c>
      <c r="D1052" s="628" t="s">
        <v>3534</v>
      </c>
      <c r="E1052" s="629" t="s">
        <v>2275</v>
      </c>
      <c r="F1052" s="566" t="s">
        <v>2263</v>
      </c>
      <c r="G1052" s="566" t="s">
        <v>2525</v>
      </c>
      <c r="H1052" s="566" t="s">
        <v>437</v>
      </c>
      <c r="I1052" s="566" t="s">
        <v>3397</v>
      </c>
      <c r="J1052" s="566" t="s">
        <v>3398</v>
      </c>
      <c r="K1052" s="566" t="s">
        <v>3399</v>
      </c>
      <c r="L1052" s="567">
        <v>37.68</v>
      </c>
      <c r="M1052" s="567">
        <v>113.03999999999999</v>
      </c>
      <c r="N1052" s="566">
        <v>3</v>
      </c>
      <c r="O1052" s="630">
        <v>1</v>
      </c>
      <c r="P1052" s="567"/>
      <c r="Q1052" s="582">
        <v>0</v>
      </c>
      <c r="R1052" s="566"/>
      <c r="S1052" s="582">
        <v>0</v>
      </c>
      <c r="T1052" s="630"/>
      <c r="U1052" s="612">
        <v>0</v>
      </c>
    </row>
    <row r="1053" spans="1:21" ht="14.4" customHeight="1" x14ac:dyDescent="0.3">
      <c r="A1053" s="565">
        <v>30</v>
      </c>
      <c r="B1053" s="566" t="s">
        <v>438</v>
      </c>
      <c r="C1053" s="566">
        <v>89301303</v>
      </c>
      <c r="D1053" s="628" t="s">
        <v>3534</v>
      </c>
      <c r="E1053" s="629" t="s">
        <v>2275</v>
      </c>
      <c r="F1053" s="566" t="s">
        <v>2263</v>
      </c>
      <c r="G1053" s="566" t="s">
        <v>2525</v>
      </c>
      <c r="H1053" s="566" t="s">
        <v>437</v>
      </c>
      <c r="I1053" s="566" t="s">
        <v>3400</v>
      </c>
      <c r="J1053" s="566" t="s">
        <v>3401</v>
      </c>
      <c r="K1053" s="566" t="s">
        <v>3023</v>
      </c>
      <c r="L1053" s="567">
        <v>113.04</v>
      </c>
      <c r="M1053" s="567">
        <v>791.28</v>
      </c>
      <c r="N1053" s="566">
        <v>7</v>
      </c>
      <c r="O1053" s="630">
        <v>1.5</v>
      </c>
      <c r="P1053" s="567">
        <v>339.12</v>
      </c>
      <c r="Q1053" s="582">
        <v>0.4285714285714286</v>
      </c>
      <c r="R1053" s="566">
        <v>3</v>
      </c>
      <c r="S1053" s="582">
        <v>0.42857142857142855</v>
      </c>
      <c r="T1053" s="630">
        <v>0.5</v>
      </c>
      <c r="U1053" s="612">
        <v>0.33333333333333331</v>
      </c>
    </row>
    <row r="1054" spans="1:21" ht="14.4" customHeight="1" x14ac:dyDescent="0.3">
      <c r="A1054" s="565">
        <v>30</v>
      </c>
      <c r="B1054" s="566" t="s">
        <v>438</v>
      </c>
      <c r="C1054" s="566">
        <v>89301303</v>
      </c>
      <c r="D1054" s="628" t="s">
        <v>3534</v>
      </c>
      <c r="E1054" s="629" t="s">
        <v>2275</v>
      </c>
      <c r="F1054" s="566" t="s">
        <v>2263</v>
      </c>
      <c r="G1054" s="566" t="s">
        <v>2529</v>
      </c>
      <c r="H1054" s="566" t="s">
        <v>437</v>
      </c>
      <c r="I1054" s="566" t="s">
        <v>2843</v>
      </c>
      <c r="J1054" s="566" t="s">
        <v>764</v>
      </c>
      <c r="K1054" s="566" t="s">
        <v>765</v>
      </c>
      <c r="L1054" s="567">
        <v>138.61000000000001</v>
      </c>
      <c r="M1054" s="567">
        <v>415.83000000000004</v>
      </c>
      <c r="N1054" s="566">
        <v>3</v>
      </c>
      <c r="O1054" s="630">
        <v>0.5</v>
      </c>
      <c r="P1054" s="567"/>
      <c r="Q1054" s="582">
        <v>0</v>
      </c>
      <c r="R1054" s="566"/>
      <c r="S1054" s="582">
        <v>0</v>
      </c>
      <c r="T1054" s="630"/>
      <c r="U1054" s="612">
        <v>0</v>
      </c>
    </row>
    <row r="1055" spans="1:21" ht="14.4" customHeight="1" x14ac:dyDescent="0.3">
      <c r="A1055" s="565">
        <v>30</v>
      </c>
      <c r="B1055" s="566" t="s">
        <v>438</v>
      </c>
      <c r="C1055" s="566">
        <v>89301303</v>
      </c>
      <c r="D1055" s="628" t="s">
        <v>3534</v>
      </c>
      <c r="E1055" s="629" t="s">
        <v>2275</v>
      </c>
      <c r="F1055" s="566" t="s">
        <v>2263</v>
      </c>
      <c r="G1055" s="566" t="s">
        <v>2313</v>
      </c>
      <c r="H1055" s="566" t="s">
        <v>437</v>
      </c>
      <c r="I1055" s="566" t="s">
        <v>2314</v>
      </c>
      <c r="J1055" s="566" t="s">
        <v>2315</v>
      </c>
      <c r="K1055" s="566" t="s">
        <v>1281</v>
      </c>
      <c r="L1055" s="567">
        <v>0</v>
      </c>
      <c r="M1055" s="567">
        <v>0</v>
      </c>
      <c r="N1055" s="566">
        <v>2</v>
      </c>
      <c r="O1055" s="630">
        <v>1</v>
      </c>
      <c r="P1055" s="567"/>
      <c r="Q1055" s="582"/>
      <c r="R1055" s="566"/>
      <c r="S1055" s="582">
        <v>0</v>
      </c>
      <c r="T1055" s="630"/>
      <c r="U1055" s="612">
        <v>0</v>
      </c>
    </row>
    <row r="1056" spans="1:21" ht="14.4" customHeight="1" x14ac:dyDescent="0.3">
      <c r="A1056" s="565">
        <v>30</v>
      </c>
      <c r="B1056" s="566" t="s">
        <v>438</v>
      </c>
      <c r="C1056" s="566">
        <v>89301303</v>
      </c>
      <c r="D1056" s="628" t="s">
        <v>3534</v>
      </c>
      <c r="E1056" s="629" t="s">
        <v>2275</v>
      </c>
      <c r="F1056" s="566" t="s">
        <v>2263</v>
      </c>
      <c r="G1056" s="566" t="s">
        <v>3402</v>
      </c>
      <c r="H1056" s="566" t="s">
        <v>437</v>
      </c>
      <c r="I1056" s="566" t="s">
        <v>3403</v>
      </c>
      <c r="J1056" s="566" t="s">
        <v>3404</v>
      </c>
      <c r="K1056" s="566" t="s">
        <v>2327</v>
      </c>
      <c r="L1056" s="567">
        <v>43.23</v>
      </c>
      <c r="M1056" s="567">
        <v>86.46</v>
      </c>
      <c r="N1056" s="566">
        <v>2</v>
      </c>
      <c r="O1056" s="630">
        <v>0.5</v>
      </c>
      <c r="P1056" s="567"/>
      <c r="Q1056" s="582">
        <v>0</v>
      </c>
      <c r="R1056" s="566"/>
      <c r="S1056" s="582">
        <v>0</v>
      </c>
      <c r="T1056" s="630"/>
      <c r="U1056" s="612">
        <v>0</v>
      </c>
    </row>
    <row r="1057" spans="1:21" ht="14.4" customHeight="1" x14ac:dyDescent="0.3">
      <c r="A1057" s="565">
        <v>30</v>
      </c>
      <c r="B1057" s="566" t="s">
        <v>438</v>
      </c>
      <c r="C1057" s="566">
        <v>89301303</v>
      </c>
      <c r="D1057" s="628" t="s">
        <v>3534</v>
      </c>
      <c r="E1057" s="629" t="s">
        <v>2275</v>
      </c>
      <c r="F1057" s="566" t="s">
        <v>2263</v>
      </c>
      <c r="G1057" s="566" t="s">
        <v>2966</v>
      </c>
      <c r="H1057" s="566" t="s">
        <v>1360</v>
      </c>
      <c r="I1057" s="566" t="s">
        <v>3405</v>
      </c>
      <c r="J1057" s="566" t="s">
        <v>3406</v>
      </c>
      <c r="K1057" s="566" t="s">
        <v>1534</v>
      </c>
      <c r="L1057" s="567">
        <v>80.77</v>
      </c>
      <c r="M1057" s="567">
        <v>80.77</v>
      </c>
      <c r="N1057" s="566">
        <v>1</v>
      </c>
      <c r="O1057" s="630">
        <v>0.5</v>
      </c>
      <c r="P1057" s="567"/>
      <c r="Q1057" s="582">
        <v>0</v>
      </c>
      <c r="R1057" s="566"/>
      <c r="S1057" s="582">
        <v>0</v>
      </c>
      <c r="T1057" s="630"/>
      <c r="U1057" s="612">
        <v>0</v>
      </c>
    </row>
    <row r="1058" spans="1:21" ht="14.4" customHeight="1" x14ac:dyDescent="0.3">
      <c r="A1058" s="565">
        <v>30</v>
      </c>
      <c r="B1058" s="566" t="s">
        <v>438</v>
      </c>
      <c r="C1058" s="566">
        <v>89301303</v>
      </c>
      <c r="D1058" s="628" t="s">
        <v>3534</v>
      </c>
      <c r="E1058" s="629" t="s">
        <v>2275</v>
      </c>
      <c r="F1058" s="566" t="s">
        <v>2263</v>
      </c>
      <c r="G1058" s="566" t="s">
        <v>3383</v>
      </c>
      <c r="H1058" s="566" t="s">
        <v>437</v>
      </c>
      <c r="I1058" s="566" t="s">
        <v>3384</v>
      </c>
      <c r="J1058" s="566" t="s">
        <v>3385</v>
      </c>
      <c r="K1058" s="566" t="s">
        <v>3386</v>
      </c>
      <c r="L1058" s="567">
        <v>120.46</v>
      </c>
      <c r="M1058" s="567">
        <v>120.46</v>
      </c>
      <c r="N1058" s="566">
        <v>1</v>
      </c>
      <c r="O1058" s="630">
        <v>1</v>
      </c>
      <c r="P1058" s="567">
        <v>120.46</v>
      </c>
      <c r="Q1058" s="582">
        <v>1</v>
      </c>
      <c r="R1058" s="566">
        <v>1</v>
      </c>
      <c r="S1058" s="582">
        <v>1</v>
      </c>
      <c r="T1058" s="630">
        <v>1</v>
      </c>
      <c r="U1058" s="612">
        <v>1</v>
      </c>
    </row>
    <row r="1059" spans="1:21" ht="14.4" customHeight="1" x14ac:dyDescent="0.3">
      <c r="A1059" s="565">
        <v>30</v>
      </c>
      <c r="B1059" s="566" t="s">
        <v>438</v>
      </c>
      <c r="C1059" s="566">
        <v>89301303</v>
      </c>
      <c r="D1059" s="628" t="s">
        <v>3534</v>
      </c>
      <c r="E1059" s="629" t="s">
        <v>2275</v>
      </c>
      <c r="F1059" s="566" t="s">
        <v>2263</v>
      </c>
      <c r="G1059" s="566" t="s">
        <v>2541</v>
      </c>
      <c r="H1059" s="566" t="s">
        <v>1360</v>
      </c>
      <c r="I1059" s="566" t="s">
        <v>1999</v>
      </c>
      <c r="J1059" s="566" t="s">
        <v>1454</v>
      </c>
      <c r="K1059" s="566" t="s">
        <v>2000</v>
      </c>
      <c r="L1059" s="567">
        <v>157.19</v>
      </c>
      <c r="M1059" s="567">
        <v>471.57</v>
      </c>
      <c r="N1059" s="566">
        <v>3</v>
      </c>
      <c r="O1059" s="630">
        <v>0.5</v>
      </c>
      <c r="P1059" s="567"/>
      <c r="Q1059" s="582">
        <v>0</v>
      </c>
      <c r="R1059" s="566"/>
      <c r="S1059" s="582">
        <v>0</v>
      </c>
      <c r="T1059" s="630"/>
      <c r="U1059" s="612">
        <v>0</v>
      </c>
    </row>
    <row r="1060" spans="1:21" ht="14.4" customHeight="1" x14ac:dyDescent="0.3">
      <c r="A1060" s="565">
        <v>30</v>
      </c>
      <c r="B1060" s="566" t="s">
        <v>438</v>
      </c>
      <c r="C1060" s="566">
        <v>89301303</v>
      </c>
      <c r="D1060" s="628" t="s">
        <v>3534</v>
      </c>
      <c r="E1060" s="629" t="s">
        <v>2275</v>
      </c>
      <c r="F1060" s="566" t="s">
        <v>2263</v>
      </c>
      <c r="G1060" s="566" t="s">
        <v>3105</v>
      </c>
      <c r="H1060" s="566" t="s">
        <v>437</v>
      </c>
      <c r="I1060" s="566" t="s">
        <v>3106</v>
      </c>
      <c r="J1060" s="566" t="s">
        <v>781</v>
      </c>
      <c r="K1060" s="566" t="s">
        <v>782</v>
      </c>
      <c r="L1060" s="567">
        <v>183.64</v>
      </c>
      <c r="M1060" s="567">
        <v>1101.8399999999999</v>
      </c>
      <c r="N1060" s="566">
        <v>6</v>
      </c>
      <c r="O1060" s="630">
        <v>1</v>
      </c>
      <c r="P1060" s="567"/>
      <c r="Q1060" s="582">
        <v>0</v>
      </c>
      <c r="R1060" s="566"/>
      <c r="S1060" s="582">
        <v>0</v>
      </c>
      <c r="T1060" s="630"/>
      <c r="U1060" s="612">
        <v>0</v>
      </c>
    </row>
    <row r="1061" spans="1:21" ht="14.4" customHeight="1" x14ac:dyDescent="0.3">
      <c r="A1061" s="565">
        <v>30</v>
      </c>
      <c r="B1061" s="566" t="s">
        <v>438</v>
      </c>
      <c r="C1061" s="566">
        <v>89301303</v>
      </c>
      <c r="D1061" s="628" t="s">
        <v>3534</v>
      </c>
      <c r="E1061" s="629" t="s">
        <v>2275</v>
      </c>
      <c r="F1061" s="566" t="s">
        <v>2263</v>
      </c>
      <c r="G1061" s="566" t="s">
        <v>3105</v>
      </c>
      <c r="H1061" s="566" t="s">
        <v>437</v>
      </c>
      <c r="I1061" s="566" t="s">
        <v>3106</v>
      </c>
      <c r="J1061" s="566" t="s">
        <v>781</v>
      </c>
      <c r="K1061" s="566" t="s">
        <v>3107</v>
      </c>
      <c r="L1061" s="567">
        <v>122.59</v>
      </c>
      <c r="M1061" s="567">
        <v>735.54</v>
      </c>
      <c r="N1061" s="566">
        <v>6</v>
      </c>
      <c r="O1061" s="630">
        <v>1</v>
      </c>
      <c r="P1061" s="567"/>
      <c r="Q1061" s="582">
        <v>0</v>
      </c>
      <c r="R1061" s="566"/>
      <c r="S1061" s="582">
        <v>0</v>
      </c>
      <c r="T1061" s="630"/>
      <c r="U1061" s="612">
        <v>0</v>
      </c>
    </row>
    <row r="1062" spans="1:21" ht="14.4" customHeight="1" x14ac:dyDescent="0.3">
      <c r="A1062" s="565">
        <v>30</v>
      </c>
      <c r="B1062" s="566" t="s">
        <v>438</v>
      </c>
      <c r="C1062" s="566">
        <v>89301303</v>
      </c>
      <c r="D1062" s="628" t="s">
        <v>3534</v>
      </c>
      <c r="E1062" s="629" t="s">
        <v>2275</v>
      </c>
      <c r="F1062" s="566" t="s">
        <v>2263</v>
      </c>
      <c r="G1062" s="566" t="s">
        <v>3105</v>
      </c>
      <c r="H1062" s="566" t="s">
        <v>437</v>
      </c>
      <c r="I1062" s="566" t="s">
        <v>3106</v>
      </c>
      <c r="J1062" s="566" t="s">
        <v>781</v>
      </c>
      <c r="K1062" s="566" t="s">
        <v>3107</v>
      </c>
      <c r="L1062" s="567">
        <v>183.64</v>
      </c>
      <c r="M1062" s="567">
        <v>550.91999999999996</v>
      </c>
      <c r="N1062" s="566">
        <v>3</v>
      </c>
      <c r="O1062" s="630">
        <v>0.5</v>
      </c>
      <c r="P1062" s="567"/>
      <c r="Q1062" s="582">
        <v>0</v>
      </c>
      <c r="R1062" s="566"/>
      <c r="S1062" s="582">
        <v>0</v>
      </c>
      <c r="T1062" s="630"/>
      <c r="U1062" s="612">
        <v>0</v>
      </c>
    </row>
    <row r="1063" spans="1:21" ht="14.4" customHeight="1" x14ac:dyDescent="0.3">
      <c r="A1063" s="565">
        <v>30</v>
      </c>
      <c r="B1063" s="566" t="s">
        <v>438</v>
      </c>
      <c r="C1063" s="566">
        <v>89301303</v>
      </c>
      <c r="D1063" s="628" t="s">
        <v>3534</v>
      </c>
      <c r="E1063" s="629" t="s">
        <v>2275</v>
      </c>
      <c r="F1063" s="566" t="s">
        <v>2263</v>
      </c>
      <c r="G1063" s="566" t="s">
        <v>3407</v>
      </c>
      <c r="H1063" s="566" t="s">
        <v>437</v>
      </c>
      <c r="I1063" s="566" t="s">
        <v>3408</v>
      </c>
      <c r="J1063" s="566" t="s">
        <v>3409</v>
      </c>
      <c r="K1063" s="566" t="s">
        <v>3410</v>
      </c>
      <c r="L1063" s="567">
        <v>0</v>
      </c>
      <c r="M1063" s="567">
        <v>0</v>
      </c>
      <c r="N1063" s="566">
        <v>4</v>
      </c>
      <c r="O1063" s="630">
        <v>4</v>
      </c>
      <c r="P1063" s="567"/>
      <c r="Q1063" s="582"/>
      <c r="R1063" s="566"/>
      <c r="S1063" s="582">
        <v>0</v>
      </c>
      <c r="T1063" s="630"/>
      <c r="U1063" s="612">
        <v>0</v>
      </c>
    </row>
    <row r="1064" spans="1:21" ht="14.4" customHeight="1" x14ac:dyDescent="0.3">
      <c r="A1064" s="565">
        <v>30</v>
      </c>
      <c r="B1064" s="566" t="s">
        <v>438</v>
      </c>
      <c r="C1064" s="566">
        <v>89301303</v>
      </c>
      <c r="D1064" s="628" t="s">
        <v>3534</v>
      </c>
      <c r="E1064" s="629" t="s">
        <v>2275</v>
      </c>
      <c r="F1064" s="566" t="s">
        <v>2263</v>
      </c>
      <c r="G1064" s="566" t="s">
        <v>2857</v>
      </c>
      <c r="H1064" s="566" t="s">
        <v>437</v>
      </c>
      <c r="I1064" s="566" t="s">
        <v>2858</v>
      </c>
      <c r="J1064" s="566" t="s">
        <v>1046</v>
      </c>
      <c r="K1064" s="566" t="s">
        <v>2859</v>
      </c>
      <c r="L1064" s="567">
        <v>153.37</v>
      </c>
      <c r="M1064" s="567">
        <v>6441.5400000000009</v>
      </c>
      <c r="N1064" s="566">
        <v>42</v>
      </c>
      <c r="O1064" s="630">
        <v>8</v>
      </c>
      <c r="P1064" s="567">
        <v>2453.92</v>
      </c>
      <c r="Q1064" s="582">
        <v>0.38095238095238093</v>
      </c>
      <c r="R1064" s="566">
        <v>16</v>
      </c>
      <c r="S1064" s="582">
        <v>0.38095238095238093</v>
      </c>
      <c r="T1064" s="630">
        <v>4</v>
      </c>
      <c r="U1064" s="612">
        <v>0.5</v>
      </c>
    </row>
    <row r="1065" spans="1:21" ht="14.4" customHeight="1" x14ac:dyDescent="0.3">
      <c r="A1065" s="565">
        <v>30</v>
      </c>
      <c r="B1065" s="566" t="s">
        <v>438</v>
      </c>
      <c r="C1065" s="566">
        <v>89301303</v>
      </c>
      <c r="D1065" s="628" t="s">
        <v>3534</v>
      </c>
      <c r="E1065" s="629" t="s">
        <v>2275</v>
      </c>
      <c r="F1065" s="566" t="s">
        <v>2263</v>
      </c>
      <c r="G1065" s="566" t="s">
        <v>2339</v>
      </c>
      <c r="H1065" s="566" t="s">
        <v>437</v>
      </c>
      <c r="I1065" s="566" t="s">
        <v>1887</v>
      </c>
      <c r="J1065" s="566" t="s">
        <v>540</v>
      </c>
      <c r="K1065" s="566" t="s">
        <v>541</v>
      </c>
      <c r="L1065" s="567">
        <v>33.729999999999997</v>
      </c>
      <c r="M1065" s="567">
        <v>303.57</v>
      </c>
      <c r="N1065" s="566">
        <v>9</v>
      </c>
      <c r="O1065" s="630">
        <v>1.5</v>
      </c>
      <c r="P1065" s="567">
        <v>202.38</v>
      </c>
      <c r="Q1065" s="582">
        <v>0.66666666666666663</v>
      </c>
      <c r="R1065" s="566">
        <v>6</v>
      </c>
      <c r="S1065" s="582">
        <v>0.66666666666666663</v>
      </c>
      <c r="T1065" s="630">
        <v>1</v>
      </c>
      <c r="U1065" s="612">
        <v>0.66666666666666663</v>
      </c>
    </row>
    <row r="1066" spans="1:21" ht="14.4" customHeight="1" x14ac:dyDescent="0.3">
      <c r="A1066" s="565">
        <v>30</v>
      </c>
      <c r="B1066" s="566" t="s">
        <v>438</v>
      </c>
      <c r="C1066" s="566">
        <v>89301303</v>
      </c>
      <c r="D1066" s="628" t="s">
        <v>3534</v>
      </c>
      <c r="E1066" s="629" t="s">
        <v>2275</v>
      </c>
      <c r="F1066" s="566" t="s">
        <v>2263</v>
      </c>
      <c r="G1066" s="566" t="s">
        <v>3120</v>
      </c>
      <c r="H1066" s="566" t="s">
        <v>437</v>
      </c>
      <c r="I1066" s="566" t="s">
        <v>3121</v>
      </c>
      <c r="J1066" s="566" t="s">
        <v>3122</v>
      </c>
      <c r="K1066" s="566" t="s">
        <v>3123</v>
      </c>
      <c r="L1066" s="567">
        <v>0</v>
      </c>
      <c r="M1066" s="567">
        <v>0</v>
      </c>
      <c r="N1066" s="566">
        <v>2</v>
      </c>
      <c r="O1066" s="630">
        <v>0.5</v>
      </c>
      <c r="P1066" s="567"/>
      <c r="Q1066" s="582"/>
      <c r="R1066" s="566"/>
      <c r="S1066" s="582">
        <v>0</v>
      </c>
      <c r="T1066" s="630"/>
      <c r="U1066" s="612">
        <v>0</v>
      </c>
    </row>
    <row r="1067" spans="1:21" ht="14.4" customHeight="1" x14ac:dyDescent="0.3">
      <c r="A1067" s="565">
        <v>30</v>
      </c>
      <c r="B1067" s="566" t="s">
        <v>438</v>
      </c>
      <c r="C1067" s="566">
        <v>89301303</v>
      </c>
      <c r="D1067" s="628" t="s">
        <v>3534</v>
      </c>
      <c r="E1067" s="629" t="s">
        <v>2275</v>
      </c>
      <c r="F1067" s="566" t="s">
        <v>2263</v>
      </c>
      <c r="G1067" s="566" t="s">
        <v>2863</v>
      </c>
      <c r="H1067" s="566" t="s">
        <v>437</v>
      </c>
      <c r="I1067" s="566" t="s">
        <v>3411</v>
      </c>
      <c r="J1067" s="566" t="s">
        <v>3412</v>
      </c>
      <c r="K1067" s="566" t="s">
        <v>512</v>
      </c>
      <c r="L1067" s="567">
        <v>54.2</v>
      </c>
      <c r="M1067" s="567">
        <v>162.60000000000002</v>
      </c>
      <c r="N1067" s="566">
        <v>3</v>
      </c>
      <c r="O1067" s="630">
        <v>0.5</v>
      </c>
      <c r="P1067" s="567"/>
      <c r="Q1067" s="582">
        <v>0</v>
      </c>
      <c r="R1067" s="566"/>
      <c r="S1067" s="582">
        <v>0</v>
      </c>
      <c r="T1067" s="630"/>
      <c r="U1067" s="612">
        <v>0</v>
      </c>
    </row>
    <row r="1068" spans="1:21" ht="14.4" customHeight="1" x14ac:dyDescent="0.3">
      <c r="A1068" s="565">
        <v>30</v>
      </c>
      <c r="B1068" s="566" t="s">
        <v>438</v>
      </c>
      <c r="C1068" s="566">
        <v>89301303</v>
      </c>
      <c r="D1068" s="628" t="s">
        <v>3534</v>
      </c>
      <c r="E1068" s="629" t="s">
        <v>2275</v>
      </c>
      <c r="F1068" s="566" t="s">
        <v>2263</v>
      </c>
      <c r="G1068" s="566" t="s">
        <v>2350</v>
      </c>
      <c r="H1068" s="566" t="s">
        <v>437</v>
      </c>
      <c r="I1068" s="566" t="s">
        <v>2351</v>
      </c>
      <c r="J1068" s="566" t="s">
        <v>752</v>
      </c>
      <c r="K1068" s="566" t="s">
        <v>2352</v>
      </c>
      <c r="L1068" s="567">
        <v>23.72</v>
      </c>
      <c r="M1068" s="567">
        <v>94.88</v>
      </c>
      <c r="N1068" s="566">
        <v>4</v>
      </c>
      <c r="O1068" s="630">
        <v>1</v>
      </c>
      <c r="P1068" s="567"/>
      <c r="Q1068" s="582">
        <v>0</v>
      </c>
      <c r="R1068" s="566"/>
      <c r="S1068" s="582">
        <v>0</v>
      </c>
      <c r="T1068" s="630"/>
      <c r="U1068" s="612">
        <v>0</v>
      </c>
    </row>
    <row r="1069" spans="1:21" ht="14.4" customHeight="1" x14ac:dyDescent="0.3">
      <c r="A1069" s="565">
        <v>30</v>
      </c>
      <c r="B1069" s="566" t="s">
        <v>438</v>
      </c>
      <c r="C1069" s="566">
        <v>89301303</v>
      </c>
      <c r="D1069" s="628" t="s">
        <v>3534</v>
      </c>
      <c r="E1069" s="629" t="s">
        <v>2275</v>
      </c>
      <c r="F1069" s="566" t="s">
        <v>2263</v>
      </c>
      <c r="G1069" s="566" t="s">
        <v>2353</v>
      </c>
      <c r="H1069" s="566" t="s">
        <v>437</v>
      </c>
      <c r="I1069" s="566" t="s">
        <v>2354</v>
      </c>
      <c r="J1069" s="566" t="s">
        <v>2355</v>
      </c>
      <c r="K1069" s="566" t="s">
        <v>1525</v>
      </c>
      <c r="L1069" s="567">
        <v>29.65</v>
      </c>
      <c r="M1069" s="567">
        <v>88.949999999999989</v>
      </c>
      <c r="N1069" s="566">
        <v>3</v>
      </c>
      <c r="O1069" s="630">
        <v>0.5</v>
      </c>
      <c r="P1069" s="567"/>
      <c r="Q1069" s="582">
        <v>0</v>
      </c>
      <c r="R1069" s="566"/>
      <c r="S1069" s="582">
        <v>0</v>
      </c>
      <c r="T1069" s="630"/>
      <c r="U1069" s="612">
        <v>0</v>
      </c>
    </row>
    <row r="1070" spans="1:21" ht="14.4" customHeight="1" x14ac:dyDescent="0.3">
      <c r="A1070" s="565">
        <v>30</v>
      </c>
      <c r="B1070" s="566" t="s">
        <v>438</v>
      </c>
      <c r="C1070" s="566">
        <v>89301303</v>
      </c>
      <c r="D1070" s="628" t="s">
        <v>3534</v>
      </c>
      <c r="E1070" s="629" t="s">
        <v>2275</v>
      </c>
      <c r="F1070" s="566" t="s">
        <v>2263</v>
      </c>
      <c r="G1070" s="566" t="s">
        <v>3130</v>
      </c>
      <c r="H1070" s="566" t="s">
        <v>437</v>
      </c>
      <c r="I1070" s="566" t="s">
        <v>3131</v>
      </c>
      <c r="J1070" s="566" t="s">
        <v>1568</v>
      </c>
      <c r="K1070" s="566" t="s">
        <v>3132</v>
      </c>
      <c r="L1070" s="567">
        <v>31.64</v>
      </c>
      <c r="M1070" s="567">
        <v>63.28</v>
      </c>
      <c r="N1070" s="566">
        <v>2</v>
      </c>
      <c r="O1070" s="630">
        <v>0.5</v>
      </c>
      <c r="P1070" s="567"/>
      <c r="Q1070" s="582">
        <v>0</v>
      </c>
      <c r="R1070" s="566"/>
      <c r="S1070" s="582">
        <v>0</v>
      </c>
      <c r="T1070" s="630"/>
      <c r="U1070" s="612">
        <v>0</v>
      </c>
    </row>
    <row r="1071" spans="1:21" ht="14.4" customHeight="1" x14ac:dyDescent="0.3">
      <c r="A1071" s="565">
        <v>30</v>
      </c>
      <c r="B1071" s="566" t="s">
        <v>438</v>
      </c>
      <c r="C1071" s="566">
        <v>89301303</v>
      </c>
      <c r="D1071" s="628" t="s">
        <v>3534</v>
      </c>
      <c r="E1071" s="629" t="s">
        <v>2275</v>
      </c>
      <c r="F1071" s="566" t="s">
        <v>2263</v>
      </c>
      <c r="G1071" s="566" t="s">
        <v>3413</v>
      </c>
      <c r="H1071" s="566" t="s">
        <v>437</v>
      </c>
      <c r="I1071" s="566" t="s">
        <v>3414</v>
      </c>
      <c r="J1071" s="566" t="s">
        <v>3415</v>
      </c>
      <c r="K1071" s="566" t="s">
        <v>3416</v>
      </c>
      <c r="L1071" s="567">
        <v>0</v>
      </c>
      <c r="M1071" s="567">
        <v>0</v>
      </c>
      <c r="N1071" s="566">
        <v>1</v>
      </c>
      <c r="O1071" s="630">
        <v>0.5</v>
      </c>
      <c r="P1071" s="567"/>
      <c r="Q1071" s="582"/>
      <c r="R1071" s="566"/>
      <c r="S1071" s="582">
        <v>0</v>
      </c>
      <c r="T1071" s="630"/>
      <c r="U1071" s="612">
        <v>0</v>
      </c>
    </row>
    <row r="1072" spans="1:21" ht="14.4" customHeight="1" x14ac:dyDescent="0.3">
      <c r="A1072" s="565">
        <v>30</v>
      </c>
      <c r="B1072" s="566" t="s">
        <v>438</v>
      </c>
      <c r="C1072" s="566">
        <v>89301303</v>
      </c>
      <c r="D1072" s="628" t="s">
        <v>3534</v>
      </c>
      <c r="E1072" s="629" t="s">
        <v>2275</v>
      </c>
      <c r="F1072" s="566" t="s">
        <v>2263</v>
      </c>
      <c r="G1072" s="566" t="s">
        <v>3413</v>
      </c>
      <c r="H1072" s="566" t="s">
        <v>437</v>
      </c>
      <c r="I1072" s="566" t="s">
        <v>3417</v>
      </c>
      <c r="J1072" s="566" t="s">
        <v>927</v>
      </c>
      <c r="K1072" s="566" t="s">
        <v>3045</v>
      </c>
      <c r="L1072" s="567">
        <v>0</v>
      </c>
      <c r="M1072" s="567">
        <v>0</v>
      </c>
      <c r="N1072" s="566">
        <v>2</v>
      </c>
      <c r="O1072" s="630">
        <v>1</v>
      </c>
      <c r="P1072" s="567"/>
      <c r="Q1072" s="582"/>
      <c r="R1072" s="566"/>
      <c r="S1072" s="582">
        <v>0</v>
      </c>
      <c r="T1072" s="630"/>
      <c r="U1072" s="612">
        <v>0</v>
      </c>
    </row>
    <row r="1073" spans="1:21" ht="14.4" customHeight="1" x14ac:dyDescent="0.3">
      <c r="A1073" s="565">
        <v>30</v>
      </c>
      <c r="B1073" s="566" t="s">
        <v>438</v>
      </c>
      <c r="C1073" s="566">
        <v>89301303</v>
      </c>
      <c r="D1073" s="628" t="s">
        <v>3534</v>
      </c>
      <c r="E1073" s="629" t="s">
        <v>2275</v>
      </c>
      <c r="F1073" s="566" t="s">
        <v>2263</v>
      </c>
      <c r="G1073" s="566" t="s">
        <v>3418</v>
      </c>
      <c r="H1073" s="566" t="s">
        <v>437</v>
      </c>
      <c r="I1073" s="566" t="s">
        <v>3419</v>
      </c>
      <c r="J1073" s="566" t="s">
        <v>3420</v>
      </c>
      <c r="K1073" s="566" t="s">
        <v>2730</v>
      </c>
      <c r="L1073" s="567">
        <v>0</v>
      </c>
      <c r="M1073" s="567">
        <v>0</v>
      </c>
      <c r="N1073" s="566">
        <v>4</v>
      </c>
      <c r="O1073" s="630">
        <v>0.5</v>
      </c>
      <c r="P1073" s="567"/>
      <c r="Q1073" s="582"/>
      <c r="R1073" s="566"/>
      <c r="S1073" s="582">
        <v>0</v>
      </c>
      <c r="T1073" s="630"/>
      <c r="U1073" s="612">
        <v>0</v>
      </c>
    </row>
    <row r="1074" spans="1:21" ht="14.4" customHeight="1" x14ac:dyDescent="0.3">
      <c r="A1074" s="565">
        <v>30</v>
      </c>
      <c r="B1074" s="566" t="s">
        <v>438</v>
      </c>
      <c r="C1074" s="566">
        <v>89301303</v>
      </c>
      <c r="D1074" s="628" t="s">
        <v>3534</v>
      </c>
      <c r="E1074" s="629" t="s">
        <v>2275</v>
      </c>
      <c r="F1074" s="566" t="s">
        <v>2263</v>
      </c>
      <c r="G1074" s="566" t="s">
        <v>2364</v>
      </c>
      <c r="H1074" s="566" t="s">
        <v>1360</v>
      </c>
      <c r="I1074" s="566" t="s">
        <v>1854</v>
      </c>
      <c r="J1074" s="566" t="s">
        <v>1542</v>
      </c>
      <c r="K1074" s="566" t="s">
        <v>586</v>
      </c>
      <c r="L1074" s="567">
        <v>414.85</v>
      </c>
      <c r="M1074" s="567">
        <v>1244.5500000000002</v>
      </c>
      <c r="N1074" s="566">
        <v>3</v>
      </c>
      <c r="O1074" s="630">
        <v>0.5</v>
      </c>
      <c r="P1074" s="567">
        <v>1244.5500000000002</v>
      </c>
      <c r="Q1074" s="582">
        <v>1</v>
      </c>
      <c r="R1074" s="566">
        <v>3</v>
      </c>
      <c r="S1074" s="582">
        <v>1</v>
      </c>
      <c r="T1074" s="630">
        <v>0.5</v>
      </c>
      <c r="U1074" s="612">
        <v>1</v>
      </c>
    </row>
    <row r="1075" spans="1:21" ht="14.4" customHeight="1" x14ac:dyDescent="0.3">
      <c r="A1075" s="565">
        <v>30</v>
      </c>
      <c r="B1075" s="566" t="s">
        <v>438</v>
      </c>
      <c r="C1075" s="566">
        <v>89301303</v>
      </c>
      <c r="D1075" s="628" t="s">
        <v>3534</v>
      </c>
      <c r="E1075" s="629" t="s">
        <v>2275</v>
      </c>
      <c r="F1075" s="566" t="s">
        <v>2263</v>
      </c>
      <c r="G1075" s="566" t="s">
        <v>3421</v>
      </c>
      <c r="H1075" s="566" t="s">
        <v>437</v>
      </c>
      <c r="I1075" s="566" t="s">
        <v>3422</v>
      </c>
      <c r="J1075" s="566" t="s">
        <v>3423</v>
      </c>
      <c r="K1075" s="566" t="s">
        <v>3424</v>
      </c>
      <c r="L1075" s="567">
        <v>49.42</v>
      </c>
      <c r="M1075" s="567">
        <v>49.42</v>
      </c>
      <c r="N1075" s="566">
        <v>1</v>
      </c>
      <c r="O1075" s="630">
        <v>1</v>
      </c>
      <c r="P1075" s="567"/>
      <c r="Q1075" s="582">
        <v>0</v>
      </c>
      <c r="R1075" s="566"/>
      <c r="S1075" s="582">
        <v>0</v>
      </c>
      <c r="T1075" s="630"/>
      <c r="U1075" s="612">
        <v>0</v>
      </c>
    </row>
    <row r="1076" spans="1:21" ht="14.4" customHeight="1" x14ac:dyDescent="0.3">
      <c r="A1076" s="565">
        <v>30</v>
      </c>
      <c r="B1076" s="566" t="s">
        <v>438</v>
      </c>
      <c r="C1076" s="566">
        <v>89301303</v>
      </c>
      <c r="D1076" s="628" t="s">
        <v>3534</v>
      </c>
      <c r="E1076" s="629" t="s">
        <v>2275</v>
      </c>
      <c r="F1076" s="566" t="s">
        <v>2263</v>
      </c>
      <c r="G1076" s="566" t="s">
        <v>3425</v>
      </c>
      <c r="H1076" s="566" t="s">
        <v>437</v>
      </c>
      <c r="I1076" s="566" t="s">
        <v>3426</v>
      </c>
      <c r="J1076" s="566" t="s">
        <v>3427</v>
      </c>
      <c r="K1076" s="566" t="s">
        <v>3428</v>
      </c>
      <c r="L1076" s="567">
        <v>49.76</v>
      </c>
      <c r="M1076" s="567">
        <v>99.52</v>
      </c>
      <c r="N1076" s="566">
        <v>2</v>
      </c>
      <c r="O1076" s="630">
        <v>1</v>
      </c>
      <c r="P1076" s="567"/>
      <c r="Q1076" s="582">
        <v>0</v>
      </c>
      <c r="R1076" s="566"/>
      <c r="S1076" s="582">
        <v>0</v>
      </c>
      <c r="T1076" s="630"/>
      <c r="U1076" s="612">
        <v>0</v>
      </c>
    </row>
    <row r="1077" spans="1:21" ht="14.4" customHeight="1" x14ac:dyDescent="0.3">
      <c r="A1077" s="565">
        <v>30</v>
      </c>
      <c r="B1077" s="566" t="s">
        <v>438</v>
      </c>
      <c r="C1077" s="566">
        <v>89301303</v>
      </c>
      <c r="D1077" s="628" t="s">
        <v>3534</v>
      </c>
      <c r="E1077" s="629" t="s">
        <v>2275</v>
      </c>
      <c r="F1077" s="566" t="s">
        <v>2263</v>
      </c>
      <c r="G1077" s="566" t="s">
        <v>2370</v>
      </c>
      <c r="H1077" s="566" t="s">
        <v>437</v>
      </c>
      <c r="I1077" s="566" t="s">
        <v>2988</v>
      </c>
      <c r="J1077" s="566" t="s">
        <v>2375</v>
      </c>
      <c r="K1077" s="566" t="s">
        <v>2989</v>
      </c>
      <c r="L1077" s="567">
        <v>36.78</v>
      </c>
      <c r="M1077" s="567">
        <v>73.56</v>
      </c>
      <c r="N1077" s="566">
        <v>2</v>
      </c>
      <c r="O1077" s="630">
        <v>1</v>
      </c>
      <c r="P1077" s="567">
        <v>36.78</v>
      </c>
      <c r="Q1077" s="582">
        <v>0.5</v>
      </c>
      <c r="R1077" s="566">
        <v>1</v>
      </c>
      <c r="S1077" s="582">
        <v>0.5</v>
      </c>
      <c r="T1077" s="630">
        <v>0.5</v>
      </c>
      <c r="U1077" s="612">
        <v>0.5</v>
      </c>
    </row>
    <row r="1078" spans="1:21" ht="14.4" customHeight="1" x14ac:dyDescent="0.3">
      <c r="A1078" s="565">
        <v>30</v>
      </c>
      <c r="B1078" s="566" t="s">
        <v>438</v>
      </c>
      <c r="C1078" s="566">
        <v>89301303</v>
      </c>
      <c r="D1078" s="628" t="s">
        <v>3534</v>
      </c>
      <c r="E1078" s="629" t="s">
        <v>2275</v>
      </c>
      <c r="F1078" s="566" t="s">
        <v>2263</v>
      </c>
      <c r="G1078" s="566" t="s">
        <v>2370</v>
      </c>
      <c r="H1078" s="566" t="s">
        <v>437</v>
      </c>
      <c r="I1078" s="566" t="s">
        <v>2581</v>
      </c>
      <c r="J1078" s="566" t="s">
        <v>1034</v>
      </c>
      <c r="K1078" s="566" t="s">
        <v>1037</v>
      </c>
      <c r="L1078" s="567">
        <v>30.65</v>
      </c>
      <c r="M1078" s="567">
        <v>245.2</v>
      </c>
      <c r="N1078" s="566">
        <v>8</v>
      </c>
      <c r="O1078" s="630">
        <v>2</v>
      </c>
      <c r="P1078" s="567">
        <v>61.3</v>
      </c>
      <c r="Q1078" s="582">
        <v>0.25</v>
      </c>
      <c r="R1078" s="566">
        <v>2</v>
      </c>
      <c r="S1078" s="582">
        <v>0.25</v>
      </c>
      <c r="T1078" s="630">
        <v>0.5</v>
      </c>
      <c r="U1078" s="612">
        <v>0.25</v>
      </c>
    </row>
    <row r="1079" spans="1:21" ht="14.4" customHeight="1" x14ac:dyDescent="0.3">
      <c r="A1079" s="565">
        <v>30</v>
      </c>
      <c r="B1079" s="566" t="s">
        <v>438</v>
      </c>
      <c r="C1079" s="566">
        <v>89301303</v>
      </c>
      <c r="D1079" s="628" t="s">
        <v>3534</v>
      </c>
      <c r="E1079" s="629" t="s">
        <v>2275</v>
      </c>
      <c r="F1079" s="566" t="s">
        <v>2263</v>
      </c>
      <c r="G1079" s="566" t="s">
        <v>2370</v>
      </c>
      <c r="H1079" s="566" t="s">
        <v>437</v>
      </c>
      <c r="I1079" s="566" t="s">
        <v>3429</v>
      </c>
      <c r="J1079" s="566" t="s">
        <v>2375</v>
      </c>
      <c r="K1079" s="566" t="s">
        <v>3430</v>
      </c>
      <c r="L1079" s="567">
        <v>0</v>
      </c>
      <c r="M1079" s="567">
        <v>0</v>
      </c>
      <c r="N1079" s="566">
        <v>2</v>
      </c>
      <c r="O1079" s="630">
        <v>0.5</v>
      </c>
      <c r="P1079" s="567"/>
      <c r="Q1079" s="582"/>
      <c r="R1079" s="566"/>
      <c r="S1079" s="582">
        <v>0</v>
      </c>
      <c r="T1079" s="630"/>
      <c r="U1079" s="612">
        <v>0</v>
      </c>
    </row>
    <row r="1080" spans="1:21" ht="14.4" customHeight="1" x14ac:dyDescent="0.3">
      <c r="A1080" s="565">
        <v>30</v>
      </c>
      <c r="B1080" s="566" t="s">
        <v>438</v>
      </c>
      <c r="C1080" s="566">
        <v>89301303</v>
      </c>
      <c r="D1080" s="628" t="s">
        <v>3534</v>
      </c>
      <c r="E1080" s="629" t="s">
        <v>2275</v>
      </c>
      <c r="F1080" s="566" t="s">
        <v>2263</v>
      </c>
      <c r="G1080" s="566" t="s">
        <v>2378</v>
      </c>
      <c r="H1080" s="566" t="s">
        <v>437</v>
      </c>
      <c r="I1080" s="566" t="s">
        <v>2379</v>
      </c>
      <c r="J1080" s="566" t="s">
        <v>1064</v>
      </c>
      <c r="K1080" s="566" t="s">
        <v>2381</v>
      </c>
      <c r="L1080" s="567">
        <v>91.14</v>
      </c>
      <c r="M1080" s="567">
        <v>273.42</v>
      </c>
      <c r="N1080" s="566">
        <v>3</v>
      </c>
      <c r="O1080" s="630">
        <v>0.5</v>
      </c>
      <c r="P1080" s="567">
        <v>273.42</v>
      </c>
      <c r="Q1080" s="582">
        <v>1</v>
      </c>
      <c r="R1080" s="566">
        <v>3</v>
      </c>
      <c r="S1080" s="582">
        <v>1</v>
      </c>
      <c r="T1080" s="630">
        <v>0.5</v>
      </c>
      <c r="U1080" s="612">
        <v>1</v>
      </c>
    </row>
    <row r="1081" spans="1:21" ht="14.4" customHeight="1" x14ac:dyDescent="0.3">
      <c r="A1081" s="565">
        <v>30</v>
      </c>
      <c r="B1081" s="566" t="s">
        <v>438</v>
      </c>
      <c r="C1081" s="566">
        <v>89301303</v>
      </c>
      <c r="D1081" s="628" t="s">
        <v>3534</v>
      </c>
      <c r="E1081" s="629" t="s">
        <v>2275</v>
      </c>
      <c r="F1081" s="566" t="s">
        <v>2263</v>
      </c>
      <c r="G1081" s="566" t="s">
        <v>2378</v>
      </c>
      <c r="H1081" s="566" t="s">
        <v>437</v>
      </c>
      <c r="I1081" s="566" t="s">
        <v>2379</v>
      </c>
      <c r="J1081" s="566" t="s">
        <v>2380</v>
      </c>
      <c r="K1081" s="566" t="s">
        <v>2381</v>
      </c>
      <c r="L1081" s="567">
        <v>91.14</v>
      </c>
      <c r="M1081" s="567">
        <v>273.42</v>
      </c>
      <c r="N1081" s="566">
        <v>3</v>
      </c>
      <c r="O1081" s="630">
        <v>0.5</v>
      </c>
      <c r="P1081" s="567"/>
      <c r="Q1081" s="582">
        <v>0</v>
      </c>
      <c r="R1081" s="566"/>
      <c r="S1081" s="582">
        <v>0</v>
      </c>
      <c r="T1081" s="630"/>
      <c r="U1081" s="612">
        <v>0</v>
      </c>
    </row>
    <row r="1082" spans="1:21" ht="14.4" customHeight="1" x14ac:dyDescent="0.3">
      <c r="A1082" s="565">
        <v>30</v>
      </c>
      <c r="B1082" s="566" t="s">
        <v>438</v>
      </c>
      <c r="C1082" s="566">
        <v>89301303</v>
      </c>
      <c r="D1082" s="628" t="s">
        <v>3534</v>
      </c>
      <c r="E1082" s="629" t="s">
        <v>2275</v>
      </c>
      <c r="F1082" s="566" t="s">
        <v>2263</v>
      </c>
      <c r="G1082" s="566" t="s">
        <v>2884</v>
      </c>
      <c r="H1082" s="566" t="s">
        <v>1360</v>
      </c>
      <c r="I1082" s="566" t="s">
        <v>3431</v>
      </c>
      <c r="J1082" s="566" t="s">
        <v>1505</v>
      </c>
      <c r="K1082" s="566" t="s">
        <v>3053</v>
      </c>
      <c r="L1082" s="567">
        <v>413.22</v>
      </c>
      <c r="M1082" s="567">
        <v>413.22</v>
      </c>
      <c r="N1082" s="566">
        <v>1</v>
      </c>
      <c r="O1082" s="630">
        <v>1</v>
      </c>
      <c r="P1082" s="567"/>
      <c r="Q1082" s="582">
        <v>0</v>
      </c>
      <c r="R1082" s="566"/>
      <c r="S1082" s="582">
        <v>0</v>
      </c>
      <c r="T1082" s="630"/>
      <c r="U1082" s="612">
        <v>0</v>
      </c>
    </row>
    <row r="1083" spans="1:21" ht="14.4" customHeight="1" x14ac:dyDescent="0.3">
      <c r="A1083" s="565">
        <v>30</v>
      </c>
      <c r="B1083" s="566" t="s">
        <v>438</v>
      </c>
      <c r="C1083" s="566">
        <v>89301303</v>
      </c>
      <c r="D1083" s="628" t="s">
        <v>3534</v>
      </c>
      <c r="E1083" s="629" t="s">
        <v>2275</v>
      </c>
      <c r="F1083" s="566" t="s">
        <v>2263</v>
      </c>
      <c r="G1083" s="566" t="s">
        <v>2604</v>
      </c>
      <c r="H1083" s="566" t="s">
        <v>437</v>
      </c>
      <c r="I1083" s="566" t="s">
        <v>2605</v>
      </c>
      <c r="J1083" s="566" t="s">
        <v>2606</v>
      </c>
      <c r="K1083" s="566" t="s">
        <v>2607</v>
      </c>
      <c r="L1083" s="567">
        <v>98.31</v>
      </c>
      <c r="M1083" s="567">
        <v>196.62</v>
      </c>
      <c r="N1083" s="566">
        <v>2</v>
      </c>
      <c r="O1083" s="630">
        <v>0.5</v>
      </c>
      <c r="P1083" s="567">
        <v>196.62</v>
      </c>
      <c r="Q1083" s="582">
        <v>1</v>
      </c>
      <c r="R1083" s="566">
        <v>2</v>
      </c>
      <c r="S1083" s="582">
        <v>1</v>
      </c>
      <c r="T1083" s="630">
        <v>0.5</v>
      </c>
      <c r="U1083" s="612">
        <v>1</v>
      </c>
    </row>
    <row r="1084" spans="1:21" ht="14.4" customHeight="1" x14ac:dyDescent="0.3">
      <c r="A1084" s="565">
        <v>30</v>
      </c>
      <c r="B1084" s="566" t="s">
        <v>438</v>
      </c>
      <c r="C1084" s="566">
        <v>89301303</v>
      </c>
      <c r="D1084" s="628" t="s">
        <v>3534</v>
      </c>
      <c r="E1084" s="629" t="s">
        <v>2275</v>
      </c>
      <c r="F1084" s="566" t="s">
        <v>2263</v>
      </c>
      <c r="G1084" s="566" t="s">
        <v>3369</v>
      </c>
      <c r="H1084" s="566" t="s">
        <v>437</v>
      </c>
      <c r="I1084" s="566" t="s">
        <v>3432</v>
      </c>
      <c r="J1084" s="566" t="s">
        <v>3433</v>
      </c>
      <c r="K1084" s="566" t="s">
        <v>3434</v>
      </c>
      <c r="L1084" s="567">
        <v>540.22</v>
      </c>
      <c r="M1084" s="567">
        <v>4861.9800000000005</v>
      </c>
      <c r="N1084" s="566">
        <v>9</v>
      </c>
      <c r="O1084" s="630">
        <v>2</v>
      </c>
      <c r="P1084" s="567"/>
      <c r="Q1084" s="582">
        <v>0</v>
      </c>
      <c r="R1084" s="566"/>
      <c r="S1084" s="582">
        <v>0</v>
      </c>
      <c r="T1084" s="630"/>
      <c r="U1084" s="612">
        <v>0</v>
      </c>
    </row>
    <row r="1085" spans="1:21" ht="14.4" customHeight="1" x14ac:dyDescent="0.3">
      <c r="A1085" s="565">
        <v>30</v>
      </c>
      <c r="B1085" s="566" t="s">
        <v>438</v>
      </c>
      <c r="C1085" s="566">
        <v>89301303</v>
      </c>
      <c r="D1085" s="628" t="s">
        <v>3534</v>
      </c>
      <c r="E1085" s="629" t="s">
        <v>2275</v>
      </c>
      <c r="F1085" s="566" t="s">
        <v>2263</v>
      </c>
      <c r="G1085" s="566" t="s">
        <v>2402</v>
      </c>
      <c r="H1085" s="566" t="s">
        <v>437</v>
      </c>
      <c r="I1085" s="566" t="s">
        <v>1890</v>
      </c>
      <c r="J1085" s="566" t="s">
        <v>571</v>
      </c>
      <c r="K1085" s="566" t="s">
        <v>572</v>
      </c>
      <c r="L1085" s="567">
        <v>49.92</v>
      </c>
      <c r="M1085" s="567">
        <v>199.68</v>
      </c>
      <c r="N1085" s="566">
        <v>4</v>
      </c>
      <c r="O1085" s="630">
        <v>1.5</v>
      </c>
      <c r="P1085" s="567">
        <v>99.84</v>
      </c>
      <c r="Q1085" s="582">
        <v>0.5</v>
      </c>
      <c r="R1085" s="566">
        <v>2</v>
      </c>
      <c r="S1085" s="582">
        <v>0.5</v>
      </c>
      <c r="T1085" s="630">
        <v>1</v>
      </c>
      <c r="U1085" s="612">
        <v>0.66666666666666663</v>
      </c>
    </row>
    <row r="1086" spans="1:21" ht="14.4" customHeight="1" x14ac:dyDescent="0.3">
      <c r="A1086" s="565">
        <v>30</v>
      </c>
      <c r="B1086" s="566" t="s">
        <v>438</v>
      </c>
      <c r="C1086" s="566">
        <v>89301303</v>
      </c>
      <c r="D1086" s="628" t="s">
        <v>3534</v>
      </c>
      <c r="E1086" s="629" t="s">
        <v>2275</v>
      </c>
      <c r="F1086" s="566" t="s">
        <v>2263</v>
      </c>
      <c r="G1086" s="566" t="s">
        <v>2402</v>
      </c>
      <c r="H1086" s="566" t="s">
        <v>437</v>
      </c>
      <c r="I1086" s="566" t="s">
        <v>2410</v>
      </c>
      <c r="J1086" s="566" t="s">
        <v>605</v>
      </c>
      <c r="K1086" s="566" t="s">
        <v>2411</v>
      </c>
      <c r="L1086" s="567">
        <v>0</v>
      </c>
      <c r="M1086" s="567">
        <v>0</v>
      </c>
      <c r="N1086" s="566">
        <v>9</v>
      </c>
      <c r="O1086" s="630">
        <v>1.5</v>
      </c>
      <c r="P1086" s="567"/>
      <c r="Q1086" s="582"/>
      <c r="R1086" s="566"/>
      <c r="S1086" s="582">
        <v>0</v>
      </c>
      <c r="T1086" s="630"/>
      <c r="U1086" s="612">
        <v>0</v>
      </c>
    </row>
    <row r="1087" spans="1:21" ht="14.4" customHeight="1" x14ac:dyDescent="0.3">
      <c r="A1087" s="565">
        <v>30</v>
      </c>
      <c r="B1087" s="566" t="s">
        <v>438</v>
      </c>
      <c r="C1087" s="566">
        <v>89301303</v>
      </c>
      <c r="D1087" s="628" t="s">
        <v>3534</v>
      </c>
      <c r="E1087" s="629" t="s">
        <v>2275</v>
      </c>
      <c r="F1087" s="566" t="s">
        <v>2263</v>
      </c>
      <c r="G1087" s="566" t="s">
        <v>2615</v>
      </c>
      <c r="H1087" s="566" t="s">
        <v>1360</v>
      </c>
      <c r="I1087" s="566" t="s">
        <v>3435</v>
      </c>
      <c r="J1087" s="566" t="s">
        <v>3436</v>
      </c>
      <c r="K1087" s="566" t="s">
        <v>562</v>
      </c>
      <c r="L1087" s="567">
        <v>185.9</v>
      </c>
      <c r="M1087" s="567">
        <v>557.70000000000005</v>
      </c>
      <c r="N1087" s="566">
        <v>3</v>
      </c>
      <c r="O1087" s="630">
        <v>0.5</v>
      </c>
      <c r="P1087" s="567">
        <v>557.70000000000005</v>
      </c>
      <c r="Q1087" s="582">
        <v>1</v>
      </c>
      <c r="R1087" s="566">
        <v>3</v>
      </c>
      <c r="S1087" s="582">
        <v>1</v>
      </c>
      <c r="T1087" s="630">
        <v>0.5</v>
      </c>
      <c r="U1087" s="612">
        <v>1</v>
      </c>
    </row>
    <row r="1088" spans="1:21" ht="14.4" customHeight="1" x14ac:dyDescent="0.3">
      <c r="A1088" s="565">
        <v>30</v>
      </c>
      <c r="B1088" s="566" t="s">
        <v>438</v>
      </c>
      <c r="C1088" s="566">
        <v>89301303</v>
      </c>
      <c r="D1088" s="628" t="s">
        <v>3534</v>
      </c>
      <c r="E1088" s="629" t="s">
        <v>2275</v>
      </c>
      <c r="F1088" s="566" t="s">
        <v>2263</v>
      </c>
      <c r="G1088" s="566" t="s">
        <v>3437</v>
      </c>
      <c r="H1088" s="566" t="s">
        <v>437</v>
      </c>
      <c r="I1088" s="566" t="s">
        <v>3438</v>
      </c>
      <c r="J1088" s="566" t="s">
        <v>3439</v>
      </c>
      <c r="K1088" s="566" t="s">
        <v>3440</v>
      </c>
      <c r="L1088" s="567">
        <v>347.08</v>
      </c>
      <c r="M1088" s="567">
        <v>694.16</v>
      </c>
      <c r="N1088" s="566">
        <v>2</v>
      </c>
      <c r="O1088" s="630">
        <v>1</v>
      </c>
      <c r="P1088" s="567">
        <v>694.16</v>
      </c>
      <c r="Q1088" s="582">
        <v>1</v>
      </c>
      <c r="R1088" s="566">
        <v>2</v>
      </c>
      <c r="S1088" s="582">
        <v>1</v>
      </c>
      <c r="T1088" s="630">
        <v>1</v>
      </c>
      <c r="U1088" s="612">
        <v>1</v>
      </c>
    </row>
    <row r="1089" spans="1:21" ht="14.4" customHeight="1" x14ac:dyDescent="0.3">
      <c r="A1089" s="565">
        <v>30</v>
      </c>
      <c r="B1089" s="566" t="s">
        <v>438</v>
      </c>
      <c r="C1089" s="566">
        <v>89301303</v>
      </c>
      <c r="D1089" s="628" t="s">
        <v>3534</v>
      </c>
      <c r="E1089" s="629" t="s">
        <v>2275</v>
      </c>
      <c r="F1089" s="566" t="s">
        <v>2263</v>
      </c>
      <c r="G1089" s="566" t="s">
        <v>2619</v>
      </c>
      <c r="H1089" s="566" t="s">
        <v>437</v>
      </c>
      <c r="I1089" s="566" t="s">
        <v>2620</v>
      </c>
      <c r="J1089" s="566" t="s">
        <v>770</v>
      </c>
      <c r="K1089" s="566" t="s">
        <v>2621</v>
      </c>
      <c r="L1089" s="567">
        <v>400.53</v>
      </c>
      <c r="M1089" s="567">
        <v>1602.12</v>
      </c>
      <c r="N1089" s="566">
        <v>4</v>
      </c>
      <c r="O1089" s="630">
        <v>0.5</v>
      </c>
      <c r="P1089" s="567"/>
      <c r="Q1089" s="582">
        <v>0</v>
      </c>
      <c r="R1089" s="566"/>
      <c r="S1089" s="582">
        <v>0</v>
      </c>
      <c r="T1089" s="630"/>
      <c r="U1089" s="612">
        <v>0</v>
      </c>
    </row>
    <row r="1090" spans="1:21" ht="14.4" customHeight="1" x14ac:dyDescent="0.3">
      <c r="A1090" s="565">
        <v>30</v>
      </c>
      <c r="B1090" s="566" t="s">
        <v>438</v>
      </c>
      <c r="C1090" s="566">
        <v>89301303</v>
      </c>
      <c r="D1090" s="628" t="s">
        <v>3534</v>
      </c>
      <c r="E1090" s="629" t="s">
        <v>2275</v>
      </c>
      <c r="F1090" s="566" t="s">
        <v>2263</v>
      </c>
      <c r="G1090" s="566" t="s">
        <v>2619</v>
      </c>
      <c r="H1090" s="566" t="s">
        <v>437</v>
      </c>
      <c r="I1090" s="566" t="s">
        <v>3441</v>
      </c>
      <c r="J1090" s="566" t="s">
        <v>770</v>
      </c>
      <c r="K1090" s="566" t="s">
        <v>3442</v>
      </c>
      <c r="L1090" s="567">
        <v>0</v>
      </c>
      <c r="M1090" s="567">
        <v>0</v>
      </c>
      <c r="N1090" s="566">
        <v>7</v>
      </c>
      <c r="O1090" s="630">
        <v>1</v>
      </c>
      <c r="P1090" s="567"/>
      <c r="Q1090" s="582"/>
      <c r="R1090" s="566"/>
      <c r="S1090" s="582">
        <v>0</v>
      </c>
      <c r="T1090" s="630"/>
      <c r="U1090" s="612">
        <v>0</v>
      </c>
    </row>
    <row r="1091" spans="1:21" ht="14.4" customHeight="1" x14ac:dyDescent="0.3">
      <c r="A1091" s="565">
        <v>30</v>
      </c>
      <c r="B1091" s="566" t="s">
        <v>438</v>
      </c>
      <c r="C1091" s="566">
        <v>89301303</v>
      </c>
      <c r="D1091" s="628" t="s">
        <v>3534</v>
      </c>
      <c r="E1091" s="629" t="s">
        <v>2275</v>
      </c>
      <c r="F1091" s="566" t="s">
        <v>2263</v>
      </c>
      <c r="G1091" s="566" t="s">
        <v>2619</v>
      </c>
      <c r="H1091" s="566" t="s">
        <v>437</v>
      </c>
      <c r="I1091" s="566" t="s">
        <v>3205</v>
      </c>
      <c r="J1091" s="566" t="s">
        <v>670</v>
      </c>
      <c r="K1091" s="566" t="s">
        <v>3206</v>
      </c>
      <c r="L1091" s="567">
        <v>0</v>
      </c>
      <c r="M1091" s="567">
        <v>0</v>
      </c>
      <c r="N1091" s="566">
        <v>3</v>
      </c>
      <c r="O1091" s="630">
        <v>0.5</v>
      </c>
      <c r="P1091" s="567"/>
      <c r="Q1091" s="582"/>
      <c r="R1091" s="566"/>
      <c r="S1091" s="582">
        <v>0</v>
      </c>
      <c r="T1091" s="630"/>
      <c r="U1091" s="612">
        <v>0</v>
      </c>
    </row>
    <row r="1092" spans="1:21" ht="14.4" customHeight="1" x14ac:dyDescent="0.3">
      <c r="A1092" s="565">
        <v>30</v>
      </c>
      <c r="B1092" s="566" t="s">
        <v>438</v>
      </c>
      <c r="C1092" s="566">
        <v>89301303</v>
      </c>
      <c r="D1092" s="628" t="s">
        <v>3534</v>
      </c>
      <c r="E1092" s="629" t="s">
        <v>2275</v>
      </c>
      <c r="F1092" s="566" t="s">
        <v>2263</v>
      </c>
      <c r="G1092" s="566" t="s">
        <v>2619</v>
      </c>
      <c r="H1092" s="566" t="s">
        <v>437</v>
      </c>
      <c r="I1092" s="566" t="s">
        <v>3443</v>
      </c>
      <c r="J1092" s="566" t="s">
        <v>3444</v>
      </c>
      <c r="K1092" s="566" t="s">
        <v>3445</v>
      </c>
      <c r="L1092" s="567">
        <v>400.53</v>
      </c>
      <c r="M1092" s="567">
        <v>2403.1799999999998</v>
      </c>
      <c r="N1092" s="566">
        <v>6</v>
      </c>
      <c r="O1092" s="630">
        <v>1</v>
      </c>
      <c r="P1092" s="567"/>
      <c r="Q1092" s="582">
        <v>0</v>
      </c>
      <c r="R1092" s="566"/>
      <c r="S1092" s="582">
        <v>0</v>
      </c>
      <c r="T1092" s="630"/>
      <c r="U1092" s="612">
        <v>0</v>
      </c>
    </row>
    <row r="1093" spans="1:21" ht="14.4" customHeight="1" x14ac:dyDescent="0.3">
      <c r="A1093" s="565">
        <v>30</v>
      </c>
      <c r="B1093" s="566" t="s">
        <v>438</v>
      </c>
      <c r="C1093" s="566">
        <v>89301303</v>
      </c>
      <c r="D1093" s="628" t="s">
        <v>3534</v>
      </c>
      <c r="E1093" s="629" t="s">
        <v>2275</v>
      </c>
      <c r="F1093" s="566" t="s">
        <v>2263</v>
      </c>
      <c r="G1093" s="566" t="s">
        <v>2619</v>
      </c>
      <c r="H1093" s="566" t="s">
        <v>437</v>
      </c>
      <c r="I1093" s="566" t="s">
        <v>3446</v>
      </c>
      <c r="J1093" s="566" t="s">
        <v>3444</v>
      </c>
      <c r="K1093" s="566" t="s">
        <v>3447</v>
      </c>
      <c r="L1093" s="567">
        <v>0</v>
      </c>
      <c r="M1093" s="567">
        <v>0</v>
      </c>
      <c r="N1093" s="566">
        <v>3</v>
      </c>
      <c r="O1093" s="630">
        <v>0.5</v>
      </c>
      <c r="P1093" s="567"/>
      <c r="Q1093" s="582"/>
      <c r="R1093" s="566"/>
      <c r="S1093" s="582">
        <v>0</v>
      </c>
      <c r="T1093" s="630"/>
      <c r="U1093" s="612">
        <v>0</v>
      </c>
    </row>
    <row r="1094" spans="1:21" ht="14.4" customHeight="1" x14ac:dyDescent="0.3">
      <c r="A1094" s="565">
        <v>30</v>
      </c>
      <c r="B1094" s="566" t="s">
        <v>438</v>
      </c>
      <c r="C1094" s="566">
        <v>89301303</v>
      </c>
      <c r="D1094" s="628" t="s">
        <v>3534</v>
      </c>
      <c r="E1094" s="629" t="s">
        <v>2275</v>
      </c>
      <c r="F1094" s="566" t="s">
        <v>2263</v>
      </c>
      <c r="G1094" s="566" t="s">
        <v>2623</v>
      </c>
      <c r="H1094" s="566" t="s">
        <v>437</v>
      </c>
      <c r="I1094" s="566" t="s">
        <v>2624</v>
      </c>
      <c r="J1094" s="566" t="s">
        <v>1043</v>
      </c>
      <c r="K1094" s="566" t="s">
        <v>2625</v>
      </c>
      <c r="L1094" s="567">
        <v>151.18</v>
      </c>
      <c r="M1094" s="567">
        <v>302.36</v>
      </c>
      <c r="N1094" s="566">
        <v>2</v>
      </c>
      <c r="O1094" s="630">
        <v>0.5</v>
      </c>
      <c r="P1094" s="567"/>
      <c r="Q1094" s="582">
        <v>0</v>
      </c>
      <c r="R1094" s="566"/>
      <c r="S1094" s="582">
        <v>0</v>
      </c>
      <c r="T1094" s="630"/>
      <c r="U1094" s="612">
        <v>0</v>
      </c>
    </row>
    <row r="1095" spans="1:21" ht="14.4" customHeight="1" x14ac:dyDescent="0.3">
      <c r="A1095" s="565">
        <v>30</v>
      </c>
      <c r="B1095" s="566" t="s">
        <v>438</v>
      </c>
      <c r="C1095" s="566">
        <v>89301303</v>
      </c>
      <c r="D1095" s="628" t="s">
        <v>3534</v>
      </c>
      <c r="E1095" s="629" t="s">
        <v>2275</v>
      </c>
      <c r="F1095" s="566" t="s">
        <v>2263</v>
      </c>
      <c r="G1095" s="566" t="s">
        <v>2623</v>
      </c>
      <c r="H1095" s="566" t="s">
        <v>437</v>
      </c>
      <c r="I1095" s="566" t="s">
        <v>2626</v>
      </c>
      <c r="J1095" s="566" t="s">
        <v>1043</v>
      </c>
      <c r="K1095" s="566" t="s">
        <v>2151</v>
      </c>
      <c r="L1095" s="567">
        <v>59.89</v>
      </c>
      <c r="M1095" s="567">
        <v>359.34000000000003</v>
      </c>
      <c r="N1095" s="566">
        <v>6</v>
      </c>
      <c r="O1095" s="630">
        <v>1</v>
      </c>
      <c r="P1095" s="567"/>
      <c r="Q1095" s="582">
        <v>0</v>
      </c>
      <c r="R1095" s="566"/>
      <c r="S1095" s="582">
        <v>0</v>
      </c>
      <c r="T1095" s="630"/>
      <c r="U1095" s="612">
        <v>0</v>
      </c>
    </row>
    <row r="1096" spans="1:21" ht="14.4" customHeight="1" x14ac:dyDescent="0.3">
      <c r="A1096" s="565">
        <v>30</v>
      </c>
      <c r="B1096" s="566" t="s">
        <v>438</v>
      </c>
      <c r="C1096" s="566">
        <v>89301303</v>
      </c>
      <c r="D1096" s="628" t="s">
        <v>3534</v>
      </c>
      <c r="E1096" s="629" t="s">
        <v>2275</v>
      </c>
      <c r="F1096" s="566" t="s">
        <v>2263</v>
      </c>
      <c r="G1096" s="566" t="s">
        <v>3209</v>
      </c>
      <c r="H1096" s="566" t="s">
        <v>1360</v>
      </c>
      <c r="I1096" s="566" t="s">
        <v>2114</v>
      </c>
      <c r="J1096" s="566" t="s">
        <v>1372</v>
      </c>
      <c r="K1096" s="566" t="s">
        <v>2115</v>
      </c>
      <c r="L1096" s="567">
        <v>96.63</v>
      </c>
      <c r="M1096" s="567">
        <v>193.26</v>
      </c>
      <c r="N1096" s="566">
        <v>2</v>
      </c>
      <c r="O1096" s="630">
        <v>0.5</v>
      </c>
      <c r="P1096" s="567"/>
      <c r="Q1096" s="582">
        <v>0</v>
      </c>
      <c r="R1096" s="566"/>
      <c r="S1096" s="582">
        <v>0</v>
      </c>
      <c r="T1096" s="630"/>
      <c r="U1096" s="612">
        <v>0</v>
      </c>
    </row>
    <row r="1097" spans="1:21" ht="14.4" customHeight="1" x14ac:dyDescent="0.3">
      <c r="A1097" s="565">
        <v>30</v>
      </c>
      <c r="B1097" s="566" t="s">
        <v>438</v>
      </c>
      <c r="C1097" s="566">
        <v>89301303</v>
      </c>
      <c r="D1097" s="628" t="s">
        <v>3534</v>
      </c>
      <c r="E1097" s="629" t="s">
        <v>2275</v>
      </c>
      <c r="F1097" s="566" t="s">
        <v>2263</v>
      </c>
      <c r="G1097" s="566" t="s">
        <v>3209</v>
      </c>
      <c r="H1097" s="566" t="s">
        <v>437</v>
      </c>
      <c r="I1097" s="566" t="s">
        <v>3448</v>
      </c>
      <c r="J1097" s="566" t="s">
        <v>1372</v>
      </c>
      <c r="K1097" s="566" t="s">
        <v>3449</v>
      </c>
      <c r="L1097" s="567">
        <v>96.63</v>
      </c>
      <c r="M1097" s="567">
        <v>96.63</v>
      </c>
      <c r="N1097" s="566">
        <v>1</v>
      </c>
      <c r="O1097" s="630">
        <v>0.5</v>
      </c>
      <c r="P1097" s="567"/>
      <c r="Q1097" s="582">
        <v>0</v>
      </c>
      <c r="R1097" s="566"/>
      <c r="S1097" s="582">
        <v>0</v>
      </c>
      <c r="T1097" s="630"/>
      <c r="U1097" s="612">
        <v>0</v>
      </c>
    </row>
    <row r="1098" spans="1:21" ht="14.4" customHeight="1" x14ac:dyDescent="0.3">
      <c r="A1098" s="565">
        <v>30</v>
      </c>
      <c r="B1098" s="566" t="s">
        <v>438</v>
      </c>
      <c r="C1098" s="566">
        <v>89301303</v>
      </c>
      <c r="D1098" s="628" t="s">
        <v>3534</v>
      </c>
      <c r="E1098" s="629" t="s">
        <v>2275</v>
      </c>
      <c r="F1098" s="566" t="s">
        <v>2263</v>
      </c>
      <c r="G1098" s="566" t="s">
        <v>2418</v>
      </c>
      <c r="H1098" s="566" t="s">
        <v>437</v>
      </c>
      <c r="I1098" s="566" t="s">
        <v>1919</v>
      </c>
      <c r="J1098" s="566" t="s">
        <v>470</v>
      </c>
      <c r="K1098" s="566" t="s">
        <v>1920</v>
      </c>
      <c r="L1098" s="567">
        <v>51.69</v>
      </c>
      <c r="M1098" s="567">
        <v>775.34999999999991</v>
      </c>
      <c r="N1098" s="566">
        <v>15</v>
      </c>
      <c r="O1098" s="630">
        <v>3.5</v>
      </c>
      <c r="P1098" s="567">
        <v>155.07</v>
      </c>
      <c r="Q1098" s="582">
        <v>0.2</v>
      </c>
      <c r="R1098" s="566">
        <v>3</v>
      </c>
      <c r="S1098" s="582">
        <v>0.2</v>
      </c>
      <c r="T1098" s="630">
        <v>1</v>
      </c>
      <c r="U1098" s="612">
        <v>0.2857142857142857</v>
      </c>
    </row>
    <row r="1099" spans="1:21" ht="14.4" customHeight="1" x14ac:dyDescent="0.3">
      <c r="A1099" s="565">
        <v>30</v>
      </c>
      <c r="B1099" s="566" t="s">
        <v>438</v>
      </c>
      <c r="C1099" s="566">
        <v>89301303</v>
      </c>
      <c r="D1099" s="628" t="s">
        <v>3534</v>
      </c>
      <c r="E1099" s="629" t="s">
        <v>2275</v>
      </c>
      <c r="F1099" s="566" t="s">
        <v>2263</v>
      </c>
      <c r="G1099" s="566" t="s">
        <v>2421</v>
      </c>
      <c r="H1099" s="566" t="s">
        <v>437</v>
      </c>
      <c r="I1099" s="566" t="s">
        <v>1780</v>
      </c>
      <c r="J1099" s="566" t="s">
        <v>833</v>
      </c>
      <c r="K1099" s="566" t="s">
        <v>834</v>
      </c>
      <c r="L1099" s="567">
        <v>190.48</v>
      </c>
      <c r="M1099" s="567">
        <v>1714.3199999999997</v>
      </c>
      <c r="N1099" s="566">
        <v>9</v>
      </c>
      <c r="O1099" s="630">
        <v>2.5</v>
      </c>
      <c r="P1099" s="567"/>
      <c r="Q1099" s="582">
        <v>0</v>
      </c>
      <c r="R1099" s="566"/>
      <c r="S1099" s="582">
        <v>0</v>
      </c>
      <c r="T1099" s="630"/>
      <c r="U1099" s="612">
        <v>0</v>
      </c>
    </row>
    <row r="1100" spans="1:21" ht="14.4" customHeight="1" x14ac:dyDescent="0.3">
      <c r="A1100" s="565">
        <v>30</v>
      </c>
      <c r="B1100" s="566" t="s">
        <v>438</v>
      </c>
      <c r="C1100" s="566">
        <v>89301303</v>
      </c>
      <c r="D1100" s="628" t="s">
        <v>3534</v>
      </c>
      <c r="E1100" s="629" t="s">
        <v>2275</v>
      </c>
      <c r="F1100" s="566" t="s">
        <v>2263</v>
      </c>
      <c r="G1100" s="566" t="s">
        <v>2421</v>
      </c>
      <c r="H1100" s="566" t="s">
        <v>437</v>
      </c>
      <c r="I1100" s="566" t="s">
        <v>1781</v>
      </c>
      <c r="J1100" s="566" t="s">
        <v>833</v>
      </c>
      <c r="K1100" s="566" t="s">
        <v>835</v>
      </c>
      <c r="L1100" s="567">
        <v>612.26</v>
      </c>
      <c r="M1100" s="567">
        <v>7347.1200000000008</v>
      </c>
      <c r="N1100" s="566">
        <v>12</v>
      </c>
      <c r="O1100" s="630">
        <v>3.5</v>
      </c>
      <c r="P1100" s="567"/>
      <c r="Q1100" s="582">
        <v>0</v>
      </c>
      <c r="R1100" s="566"/>
      <c r="S1100" s="582">
        <v>0</v>
      </c>
      <c r="T1100" s="630"/>
      <c r="U1100" s="612">
        <v>0</v>
      </c>
    </row>
    <row r="1101" spans="1:21" ht="14.4" customHeight="1" x14ac:dyDescent="0.3">
      <c r="A1101" s="565">
        <v>30</v>
      </c>
      <c r="B1101" s="566" t="s">
        <v>438</v>
      </c>
      <c r="C1101" s="566">
        <v>89301303</v>
      </c>
      <c r="D1101" s="628" t="s">
        <v>3534</v>
      </c>
      <c r="E1101" s="629" t="s">
        <v>2275</v>
      </c>
      <c r="F1101" s="566" t="s">
        <v>2263</v>
      </c>
      <c r="G1101" s="566" t="s">
        <v>3450</v>
      </c>
      <c r="H1101" s="566" t="s">
        <v>437</v>
      </c>
      <c r="I1101" s="566" t="s">
        <v>3451</v>
      </c>
      <c r="J1101" s="566" t="s">
        <v>1663</v>
      </c>
      <c r="K1101" s="566" t="s">
        <v>3225</v>
      </c>
      <c r="L1101" s="567">
        <v>0</v>
      </c>
      <c r="M1101" s="567">
        <v>0</v>
      </c>
      <c r="N1101" s="566">
        <v>2</v>
      </c>
      <c r="O1101" s="630">
        <v>0.5</v>
      </c>
      <c r="P1101" s="567">
        <v>0</v>
      </c>
      <c r="Q1101" s="582"/>
      <c r="R1101" s="566">
        <v>2</v>
      </c>
      <c r="S1101" s="582">
        <v>1</v>
      </c>
      <c r="T1101" s="630">
        <v>0.5</v>
      </c>
      <c r="U1101" s="612">
        <v>1</v>
      </c>
    </row>
    <row r="1102" spans="1:21" ht="14.4" customHeight="1" x14ac:dyDescent="0.3">
      <c r="A1102" s="565">
        <v>30</v>
      </c>
      <c r="B1102" s="566" t="s">
        <v>438</v>
      </c>
      <c r="C1102" s="566">
        <v>89301303</v>
      </c>
      <c r="D1102" s="628" t="s">
        <v>3534</v>
      </c>
      <c r="E1102" s="629" t="s">
        <v>2275</v>
      </c>
      <c r="F1102" s="566" t="s">
        <v>2263</v>
      </c>
      <c r="G1102" s="566" t="s">
        <v>2629</v>
      </c>
      <c r="H1102" s="566" t="s">
        <v>1360</v>
      </c>
      <c r="I1102" s="566" t="s">
        <v>2204</v>
      </c>
      <c r="J1102" s="566" t="s">
        <v>1521</v>
      </c>
      <c r="K1102" s="566" t="s">
        <v>498</v>
      </c>
      <c r="L1102" s="567">
        <v>339.13</v>
      </c>
      <c r="M1102" s="567">
        <v>1356.52</v>
      </c>
      <c r="N1102" s="566">
        <v>4</v>
      </c>
      <c r="O1102" s="630">
        <v>1.5</v>
      </c>
      <c r="P1102" s="567">
        <v>678.26</v>
      </c>
      <c r="Q1102" s="582">
        <v>0.5</v>
      </c>
      <c r="R1102" s="566">
        <v>2</v>
      </c>
      <c r="S1102" s="582">
        <v>0.5</v>
      </c>
      <c r="T1102" s="630">
        <v>1</v>
      </c>
      <c r="U1102" s="612">
        <v>0.66666666666666663</v>
      </c>
    </row>
    <row r="1103" spans="1:21" ht="14.4" customHeight="1" x14ac:dyDescent="0.3">
      <c r="A1103" s="565">
        <v>30</v>
      </c>
      <c r="B1103" s="566" t="s">
        <v>438</v>
      </c>
      <c r="C1103" s="566">
        <v>89301303</v>
      </c>
      <c r="D1103" s="628" t="s">
        <v>3534</v>
      </c>
      <c r="E1103" s="629" t="s">
        <v>2275</v>
      </c>
      <c r="F1103" s="566" t="s">
        <v>2263</v>
      </c>
      <c r="G1103" s="566" t="s">
        <v>2629</v>
      </c>
      <c r="H1103" s="566" t="s">
        <v>437</v>
      </c>
      <c r="I1103" s="566" t="s">
        <v>2206</v>
      </c>
      <c r="J1103" s="566" t="s">
        <v>497</v>
      </c>
      <c r="K1103" s="566" t="s">
        <v>498</v>
      </c>
      <c r="L1103" s="567">
        <v>216.16</v>
      </c>
      <c r="M1103" s="567">
        <v>648.48</v>
      </c>
      <c r="N1103" s="566">
        <v>3</v>
      </c>
      <c r="O1103" s="630">
        <v>0.5</v>
      </c>
      <c r="P1103" s="567"/>
      <c r="Q1103" s="582">
        <v>0</v>
      </c>
      <c r="R1103" s="566"/>
      <c r="S1103" s="582">
        <v>0</v>
      </c>
      <c r="T1103" s="630"/>
      <c r="U1103" s="612">
        <v>0</v>
      </c>
    </row>
    <row r="1104" spans="1:21" ht="14.4" customHeight="1" x14ac:dyDescent="0.3">
      <c r="A1104" s="565">
        <v>30</v>
      </c>
      <c r="B1104" s="566" t="s">
        <v>438</v>
      </c>
      <c r="C1104" s="566">
        <v>89301303</v>
      </c>
      <c r="D1104" s="628" t="s">
        <v>3534</v>
      </c>
      <c r="E1104" s="629" t="s">
        <v>2275</v>
      </c>
      <c r="F1104" s="566" t="s">
        <v>2263</v>
      </c>
      <c r="G1104" s="566" t="s">
        <v>2428</v>
      </c>
      <c r="H1104" s="566" t="s">
        <v>437</v>
      </c>
      <c r="I1104" s="566" t="s">
        <v>3452</v>
      </c>
      <c r="J1104" s="566" t="s">
        <v>1293</v>
      </c>
      <c r="K1104" s="566" t="s">
        <v>1294</v>
      </c>
      <c r="L1104" s="567">
        <v>0</v>
      </c>
      <c r="M1104" s="567">
        <v>0</v>
      </c>
      <c r="N1104" s="566">
        <v>2</v>
      </c>
      <c r="O1104" s="630">
        <v>1</v>
      </c>
      <c r="P1104" s="567"/>
      <c r="Q1104" s="582"/>
      <c r="R1104" s="566"/>
      <c r="S1104" s="582">
        <v>0</v>
      </c>
      <c r="T1104" s="630"/>
      <c r="U1104" s="612">
        <v>0</v>
      </c>
    </row>
    <row r="1105" spans="1:21" ht="14.4" customHeight="1" x14ac:dyDescent="0.3">
      <c r="A1105" s="565">
        <v>30</v>
      </c>
      <c r="B1105" s="566" t="s">
        <v>438</v>
      </c>
      <c r="C1105" s="566">
        <v>89301303</v>
      </c>
      <c r="D1105" s="628" t="s">
        <v>3534</v>
      </c>
      <c r="E1105" s="629" t="s">
        <v>2275</v>
      </c>
      <c r="F1105" s="566" t="s">
        <v>2263</v>
      </c>
      <c r="G1105" s="566" t="s">
        <v>2428</v>
      </c>
      <c r="H1105" s="566" t="s">
        <v>437</v>
      </c>
      <c r="I1105" s="566" t="s">
        <v>3002</v>
      </c>
      <c r="J1105" s="566" t="s">
        <v>2432</v>
      </c>
      <c r="K1105" s="566" t="s">
        <v>3003</v>
      </c>
      <c r="L1105" s="567">
        <v>169</v>
      </c>
      <c r="M1105" s="567">
        <v>676</v>
      </c>
      <c r="N1105" s="566">
        <v>4</v>
      </c>
      <c r="O1105" s="630">
        <v>1</v>
      </c>
      <c r="P1105" s="567"/>
      <c r="Q1105" s="582">
        <v>0</v>
      </c>
      <c r="R1105" s="566"/>
      <c r="S1105" s="582">
        <v>0</v>
      </c>
      <c r="T1105" s="630"/>
      <c r="U1105" s="612">
        <v>0</v>
      </c>
    </row>
    <row r="1106" spans="1:21" ht="14.4" customHeight="1" x14ac:dyDescent="0.3">
      <c r="A1106" s="565">
        <v>30</v>
      </c>
      <c r="B1106" s="566" t="s">
        <v>438</v>
      </c>
      <c r="C1106" s="566">
        <v>89301303</v>
      </c>
      <c r="D1106" s="628" t="s">
        <v>3534</v>
      </c>
      <c r="E1106" s="629" t="s">
        <v>2275</v>
      </c>
      <c r="F1106" s="566" t="s">
        <v>2263</v>
      </c>
      <c r="G1106" s="566" t="s">
        <v>2436</v>
      </c>
      <c r="H1106" s="566" t="s">
        <v>437</v>
      </c>
      <c r="I1106" s="566" t="s">
        <v>1928</v>
      </c>
      <c r="J1106" s="566" t="s">
        <v>554</v>
      </c>
      <c r="K1106" s="566" t="s">
        <v>555</v>
      </c>
      <c r="L1106" s="567">
        <v>101.15</v>
      </c>
      <c r="M1106" s="567">
        <v>606.90000000000009</v>
      </c>
      <c r="N1106" s="566">
        <v>6</v>
      </c>
      <c r="O1106" s="630">
        <v>1</v>
      </c>
      <c r="P1106" s="567"/>
      <c r="Q1106" s="582">
        <v>0</v>
      </c>
      <c r="R1106" s="566"/>
      <c r="S1106" s="582">
        <v>0</v>
      </c>
      <c r="T1106" s="630"/>
      <c r="U1106" s="612">
        <v>0</v>
      </c>
    </row>
    <row r="1107" spans="1:21" ht="14.4" customHeight="1" x14ac:dyDescent="0.3">
      <c r="A1107" s="565">
        <v>30</v>
      </c>
      <c r="B1107" s="566" t="s">
        <v>438</v>
      </c>
      <c r="C1107" s="566">
        <v>89301303</v>
      </c>
      <c r="D1107" s="628" t="s">
        <v>3534</v>
      </c>
      <c r="E1107" s="629" t="s">
        <v>2275</v>
      </c>
      <c r="F1107" s="566" t="s">
        <v>2263</v>
      </c>
      <c r="G1107" s="566" t="s">
        <v>2436</v>
      </c>
      <c r="H1107" s="566" t="s">
        <v>1360</v>
      </c>
      <c r="I1107" s="566" t="s">
        <v>1933</v>
      </c>
      <c r="J1107" s="566" t="s">
        <v>1544</v>
      </c>
      <c r="K1107" s="566" t="s">
        <v>530</v>
      </c>
      <c r="L1107" s="567">
        <v>101.16</v>
      </c>
      <c r="M1107" s="567">
        <v>303.48</v>
      </c>
      <c r="N1107" s="566">
        <v>3</v>
      </c>
      <c r="O1107" s="630">
        <v>0.5</v>
      </c>
      <c r="P1107" s="567">
        <v>303.48</v>
      </c>
      <c r="Q1107" s="582">
        <v>1</v>
      </c>
      <c r="R1107" s="566">
        <v>3</v>
      </c>
      <c r="S1107" s="582">
        <v>1</v>
      </c>
      <c r="T1107" s="630">
        <v>0.5</v>
      </c>
      <c r="U1107" s="612">
        <v>1</v>
      </c>
    </row>
    <row r="1108" spans="1:21" ht="14.4" customHeight="1" x14ac:dyDescent="0.3">
      <c r="A1108" s="565">
        <v>30</v>
      </c>
      <c r="B1108" s="566" t="s">
        <v>438</v>
      </c>
      <c r="C1108" s="566">
        <v>89301303</v>
      </c>
      <c r="D1108" s="628" t="s">
        <v>3534</v>
      </c>
      <c r="E1108" s="629" t="s">
        <v>2275</v>
      </c>
      <c r="F1108" s="566" t="s">
        <v>2263</v>
      </c>
      <c r="G1108" s="566" t="s">
        <v>2437</v>
      </c>
      <c r="H1108" s="566" t="s">
        <v>437</v>
      </c>
      <c r="I1108" s="566" t="s">
        <v>3453</v>
      </c>
      <c r="J1108" s="566" t="s">
        <v>3238</v>
      </c>
      <c r="K1108" s="566" t="s">
        <v>850</v>
      </c>
      <c r="L1108" s="567">
        <v>0</v>
      </c>
      <c r="M1108" s="567">
        <v>0</v>
      </c>
      <c r="N1108" s="566">
        <v>3</v>
      </c>
      <c r="O1108" s="630">
        <v>0.5</v>
      </c>
      <c r="P1108" s="567"/>
      <c r="Q1108" s="582"/>
      <c r="R1108" s="566"/>
      <c r="S1108" s="582">
        <v>0</v>
      </c>
      <c r="T1108" s="630"/>
      <c r="U1108" s="612">
        <v>0</v>
      </c>
    </row>
    <row r="1109" spans="1:21" ht="14.4" customHeight="1" x14ac:dyDescent="0.3">
      <c r="A1109" s="565">
        <v>30</v>
      </c>
      <c r="B1109" s="566" t="s">
        <v>438</v>
      </c>
      <c r="C1109" s="566">
        <v>89301303</v>
      </c>
      <c r="D1109" s="628" t="s">
        <v>3534</v>
      </c>
      <c r="E1109" s="629" t="s">
        <v>2275</v>
      </c>
      <c r="F1109" s="566" t="s">
        <v>2263</v>
      </c>
      <c r="G1109" s="566" t="s">
        <v>2437</v>
      </c>
      <c r="H1109" s="566" t="s">
        <v>437</v>
      </c>
      <c r="I1109" s="566" t="s">
        <v>3454</v>
      </c>
      <c r="J1109" s="566" t="s">
        <v>3238</v>
      </c>
      <c r="K1109" s="566" t="s">
        <v>3455</v>
      </c>
      <c r="L1109" s="567">
        <v>0</v>
      </c>
      <c r="M1109" s="567">
        <v>0</v>
      </c>
      <c r="N1109" s="566">
        <v>2</v>
      </c>
      <c r="O1109" s="630">
        <v>1</v>
      </c>
      <c r="P1109" s="567"/>
      <c r="Q1109" s="582"/>
      <c r="R1109" s="566"/>
      <c r="S1109" s="582">
        <v>0</v>
      </c>
      <c r="T1109" s="630"/>
      <c r="U1109" s="612">
        <v>0</v>
      </c>
    </row>
    <row r="1110" spans="1:21" ht="14.4" customHeight="1" x14ac:dyDescent="0.3">
      <c r="A1110" s="565">
        <v>30</v>
      </c>
      <c r="B1110" s="566" t="s">
        <v>438</v>
      </c>
      <c r="C1110" s="566">
        <v>89301303</v>
      </c>
      <c r="D1110" s="628" t="s">
        <v>3534</v>
      </c>
      <c r="E1110" s="629" t="s">
        <v>2275</v>
      </c>
      <c r="F1110" s="566" t="s">
        <v>2263</v>
      </c>
      <c r="G1110" s="566" t="s">
        <v>2438</v>
      </c>
      <c r="H1110" s="566" t="s">
        <v>437</v>
      </c>
      <c r="I1110" s="566" t="s">
        <v>3456</v>
      </c>
      <c r="J1110" s="566" t="s">
        <v>1950</v>
      </c>
      <c r="K1110" s="566" t="s">
        <v>549</v>
      </c>
      <c r="L1110" s="567">
        <v>0</v>
      </c>
      <c r="M1110" s="567">
        <v>0</v>
      </c>
      <c r="N1110" s="566">
        <v>3</v>
      </c>
      <c r="O1110" s="630">
        <v>0.5</v>
      </c>
      <c r="P1110" s="567"/>
      <c r="Q1110" s="582"/>
      <c r="R1110" s="566"/>
      <c r="S1110" s="582">
        <v>0</v>
      </c>
      <c r="T1110" s="630"/>
      <c r="U1110" s="612">
        <v>0</v>
      </c>
    </row>
    <row r="1111" spans="1:21" ht="14.4" customHeight="1" x14ac:dyDescent="0.3">
      <c r="A1111" s="565">
        <v>30</v>
      </c>
      <c r="B1111" s="566" t="s">
        <v>438</v>
      </c>
      <c r="C1111" s="566">
        <v>89301303</v>
      </c>
      <c r="D1111" s="628" t="s">
        <v>3534</v>
      </c>
      <c r="E1111" s="629" t="s">
        <v>2275</v>
      </c>
      <c r="F1111" s="566" t="s">
        <v>2263</v>
      </c>
      <c r="G1111" s="566" t="s">
        <v>2438</v>
      </c>
      <c r="H1111" s="566" t="s">
        <v>1360</v>
      </c>
      <c r="I1111" s="566" t="s">
        <v>1951</v>
      </c>
      <c r="J1111" s="566" t="s">
        <v>1504</v>
      </c>
      <c r="K1111" s="566" t="s">
        <v>541</v>
      </c>
      <c r="L1111" s="567">
        <v>101.68</v>
      </c>
      <c r="M1111" s="567">
        <v>915.12000000000012</v>
      </c>
      <c r="N1111" s="566">
        <v>9</v>
      </c>
      <c r="O1111" s="630">
        <v>1.5</v>
      </c>
      <c r="P1111" s="567"/>
      <c r="Q1111" s="582">
        <v>0</v>
      </c>
      <c r="R1111" s="566"/>
      <c r="S1111" s="582">
        <v>0</v>
      </c>
      <c r="T1111" s="630"/>
      <c r="U1111" s="612">
        <v>0</v>
      </c>
    </row>
    <row r="1112" spans="1:21" ht="14.4" customHeight="1" x14ac:dyDescent="0.3">
      <c r="A1112" s="565">
        <v>30</v>
      </c>
      <c r="B1112" s="566" t="s">
        <v>438</v>
      </c>
      <c r="C1112" s="566">
        <v>89301303</v>
      </c>
      <c r="D1112" s="628" t="s">
        <v>3534</v>
      </c>
      <c r="E1112" s="629" t="s">
        <v>2275</v>
      </c>
      <c r="F1112" s="566" t="s">
        <v>2263</v>
      </c>
      <c r="G1112" s="566" t="s">
        <v>2633</v>
      </c>
      <c r="H1112" s="566" t="s">
        <v>437</v>
      </c>
      <c r="I1112" s="566" t="s">
        <v>2634</v>
      </c>
      <c r="J1112" s="566" t="s">
        <v>2635</v>
      </c>
      <c r="K1112" s="566" t="s">
        <v>2636</v>
      </c>
      <c r="L1112" s="567">
        <v>0</v>
      </c>
      <c r="M1112" s="567">
        <v>0</v>
      </c>
      <c r="N1112" s="566">
        <v>3</v>
      </c>
      <c r="O1112" s="630">
        <v>1</v>
      </c>
      <c r="P1112" s="567"/>
      <c r="Q1112" s="582"/>
      <c r="R1112" s="566"/>
      <c r="S1112" s="582">
        <v>0</v>
      </c>
      <c r="T1112" s="630"/>
      <c r="U1112" s="612">
        <v>0</v>
      </c>
    </row>
    <row r="1113" spans="1:21" ht="14.4" customHeight="1" x14ac:dyDescent="0.3">
      <c r="A1113" s="565">
        <v>30</v>
      </c>
      <c r="B1113" s="566" t="s">
        <v>438</v>
      </c>
      <c r="C1113" s="566">
        <v>89301303</v>
      </c>
      <c r="D1113" s="628" t="s">
        <v>3534</v>
      </c>
      <c r="E1113" s="629" t="s">
        <v>2275</v>
      </c>
      <c r="F1113" s="566" t="s">
        <v>2263</v>
      </c>
      <c r="G1113" s="566" t="s">
        <v>2771</v>
      </c>
      <c r="H1113" s="566" t="s">
        <v>437</v>
      </c>
      <c r="I1113" s="566" t="s">
        <v>3004</v>
      </c>
      <c r="J1113" s="566" t="s">
        <v>957</v>
      </c>
      <c r="K1113" s="566" t="s">
        <v>958</v>
      </c>
      <c r="L1113" s="567">
        <v>56.69</v>
      </c>
      <c r="M1113" s="567">
        <v>113.38</v>
      </c>
      <c r="N1113" s="566">
        <v>2</v>
      </c>
      <c r="O1113" s="630">
        <v>1</v>
      </c>
      <c r="P1113" s="567"/>
      <c r="Q1113" s="582">
        <v>0</v>
      </c>
      <c r="R1113" s="566"/>
      <c r="S1113" s="582">
        <v>0</v>
      </c>
      <c r="T1113" s="630"/>
      <c r="U1113" s="612">
        <v>0</v>
      </c>
    </row>
    <row r="1114" spans="1:21" ht="14.4" customHeight="1" x14ac:dyDescent="0.3">
      <c r="A1114" s="565">
        <v>30</v>
      </c>
      <c r="B1114" s="566" t="s">
        <v>438</v>
      </c>
      <c r="C1114" s="566">
        <v>89301303</v>
      </c>
      <c r="D1114" s="628" t="s">
        <v>3534</v>
      </c>
      <c r="E1114" s="629" t="s">
        <v>2275</v>
      </c>
      <c r="F1114" s="566" t="s">
        <v>2263</v>
      </c>
      <c r="G1114" s="566" t="s">
        <v>2773</v>
      </c>
      <c r="H1114" s="566" t="s">
        <v>1360</v>
      </c>
      <c r="I1114" s="566" t="s">
        <v>3249</v>
      </c>
      <c r="J1114" s="566" t="s">
        <v>1467</v>
      </c>
      <c r="K1114" s="566" t="s">
        <v>3250</v>
      </c>
      <c r="L1114" s="567">
        <v>140.03</v>
      </c>
      <c r="M1114" s="567">
        <v>420.09000000000003</v>
      </c>
      <c r="N1114" s="566">
        <v>3</v>
      </c>
      <c r="O1114" s="630">
        <v>0.5</v>
      </c>
      <c r="P1114" s="567"/>
      <c r="Q1114" s="582">
        <v>0</v>
      </c>
      <c r="R1114" s="566"/>
      <c r="S1114" s="582">
        <v>0</v>
      </c>
      <c r="T1114" s="630"/>
      <c r="U1114" s="612">
        <v>0</v>
      </c>
    </row>
    <row r="1115" spans="1:21" ht="14.4" customHeight="1" x14ac:dyDescent="0.3">
      <c r="A1115" s="565">
        <v>30</v>
      </c>
      <c r="B1115" s="566" t="s">
        <v>438</v>
      </c>
      <c r="C1115" s="566">
        <v>89301303</v>
      </c>
      <c r="D1115" s="628" t="s">
        <v>3534</v>
      </c>
      <c r="E1115" s="629" t="s">
        <v>2275</v>
      </c>
      <c r="F1115" s="566" t="s">
        <v>2263</v>
      </c>
      <c r="G1115" s="566" t="s">
        <v>2442</v>
      </c>
      <c r="H1115" s="566" t="s">
        <v>437</v>
      </c>
      <c r="I1115" s="566" t="s">
        <v>3457</v>
      </c>
      <c r="J1115" s="566" t="s">
        <v>3458</v>
      </c>
      <c r="K1115" s="566" t="s">
        <v>503</v>
      </c>
      <c r="L1115" s="567">
        <v>101.16</v>
      </c>
      <c r="M1115" s="567">
        <v>606.96</v>
      </c>
      <c r="N1115" s="566">
        <v>6</v>
      </c>
      <c r="O1115" s="630">
        <v>1</v>
      </c>
      <c r="P1115" s="567"/>
      <c r="Q1115" s="582">
        <v>0</v>
      </c>
      <c r="R1115" s="566"/>
      <c r="S1115" s="582">
        <v>0</v>
      </c>
      <c r="T1115" s="630"/>
      <c r="U1115" s="612">
        <v>0</v>
      </c>
    </row>
    <row r="1116" spans="1:21" ht="14.4" customHeight="1" x14ac:dyDescent="0.3">
      <c r="A1116" s="565">
        <v>30</v>
      </c>
      <c r="B1116" s="566" t="s">
        <v>438</v>
      </c>
      <c r="C1116" s="566">
        <v>89301303</v>
      </c>
      <c r="D1116" s="628" t="s">
        <v>3534</v>
      </c>
      <c r="E1116" s="629" t="s">
        <v>2275</v>
      </c>
      <c r="F1116" s="566" t="s">
        <v>2263</v>
      </c>
      <c r="G1116" s="566" t="s">
        <v>2455</v>
      </c>
      <c r="H1116" s="566" t="s">
        <v>1360</v>
      </c>
      <c r="I1116" s="566" t="s">
        <v>1997</v>
      </c>
      <c r="J1116" s="566" t="s">
        <v>1516</v>
      </c>
      <c r="K1116" s="566" t="s">
        <v>498</v>
      </c>
      <c r="L1116" s="567">
        <v>349.77</v>
      </c>
      <c r="M1116" s="567">
        <v>1049.31</v>
      </c>
      <c r="N1116" s="566">
        <v>3</v>
      </c>
      <c r="O1116" s="630">
        <v>1</v>
      </c>
      <c r="P1116" s="567"/>
      <c r="Q1116" s="582">
        <v>0</v>
      </c>
      <c r="R1116" s="566"/>
      <c r="S1116" s="582">
        <v>0</v>
      </c>
      <c r="T1116" s="630"/>
      <c r="U1116" s="612">
        <v>0</v>
      </c>
    </row>
    <row r="1117" spans="1:21" ht="14.4" customHeight="1" x14ac:dyDescent="0.3">
      <c r="A1117" s="565">
        <v>30</v>
      </c>
      <c r="B1117" s="566" t="s">
        <v>438</v>
      </c>
      <c r="C1117" s="566">
        <v>89301303</v>
      </c>
      <c r="D1117" s="628" t="s">
        <v>3534</v>
      </c>
      <c r="E1117" s="629" t="s">
        <v>2275</v>
      </c>
      <c r="F1117" s="566" t="s">
        <v>2263</v>
      </c>
      <c r="G1117" s="566" t="s">
        <v>2455</v>
      </c>
      <c r="H1117" s="566" t="s">
        <v>1360</v>
      </c>
      <c r="I1117" s="566" t="s">
        <v>1997</v>
      </c>
      <c r="J1117" s="566" t="s">
        <v>1516</v>
      </c>
      <c r="K1117" s="566" t="s">
        <v>498</v>
      </c>
      <c r="L1117" s="567">
        <v>367.41</v>
      </c>
      <c r="M1117" s="567">
        <v>1102.23</v>
      </c>
      <c r="N1117" s="566">
        <v>3</v>
      </c>
      <c r="O1117" s="630">
        <v>0.5</v>
      </c>
      <c r="P1117" s="567"/>
      <c r="Q1117" s="582">
        <v>0</v>
      </c>
      <c r="R1117" s="566"/>
      <c r="S1117" s="582">
        <v>0</v>
      </c>
      <c r="T1117" s="630"/>
      <c r="U1117" s="612">
        <v>0</v>
      </c>
    </row>
    <row r="1118" spans="1:21" ht="14.4" customHeight="1" x14ac:dyDescent="0.3">
      <c r="A1118" s="565">
        <v>30</v>
      </c>
      <c r="B1118" s="566" t="s">
        <v>438</v>
      </c>
      <c r="C1118" s="566">
        <v>89301303</v>
      </c>
      <c r="D1118" s="628" t="s">
        <v>3534</v>
      </c>
      <c r="E1118" s="629" t="s">
        <v>2275</v>
      </c>
      <c r="F1118" s="566" t="s">
        <v>2263</v>
      </c>
      <c r="G1118" s="566" t="s">
        <v>2456</v>
      </c>
      <c r="H1118" s="566" t="s">
        <v>437</v>
      </c>
      <c r="I1118" s="566" t="s">
        <v>3009</v>
      </c>
      <c r="J1118" s="566" t="s">
        <v>3010</v>
      </c>
      <c r="K1118" s="566" t="s">
        <v>3011</v>
      </c>
      <c r="L1118" s="567">
        <v>0</v>
      </c>
      <c r="M1118" s="567">
        <v>0</v>
      </c>
      <c r="N1118" s="566">
        <v>8</v>
      </c>
      <c r="O1118" s="630">
        <v>1</v>
      </c>
      <c r="P1118" s="567">
        <v>0</v>
      </c>
      <c r="Q1118" s="582"/>
      <c r="R1118" s="566">
        <v>4</v>
      </c>
      <c r="S1118" s="582">
        <v>0.5</v>
      </c>
      <c r="T1118" s="630">
        <v>0.5</v>
      </c>
      <c r="U1118" s="612">
        <v>0.5</v>
      </c>
    </row>
    <row r="1119" spans="1:21" ht="14.4" customHeight="1" x14ac:dyDescent="0.3">
      <c r="A1119" s="565">
        <v>30</v>
      </c>
      <c r="B1119" s="566" t="s">
        <v>438</v>
      </c>
      <c r="C1119" s="566">
        <v>89301303</v>
      </c>
      <c r="D1119" s="628" t="s">
        <v>3534</v>
      </c>
      <c r="E1119" s="629" t="s">
        <v>2275</v>
      </c>
      <c r="F1119" s="566" t="s">
        <v>2263</v>
      </c>
      <c r="G1119" s="566" t="s">
        <v>2459</v>
      </c>
      <c r="H1119" s="566" t="s">
        <v>437</v>
      </c>
      <c r="I1119" s="566" t="s">
        <v>3459</v>
      </c>
      <c r="J1119" s="566" t="s">
        <v>2785</v>
      </c>
      <c r="K1119" s="566" t="s">
        <v>3460</v>
      </c>
      <c r="L1119" s="567">
        <v>149.86000000000001</v>
      </c>
      <c r="M1119" s="567">
        <v>149.86000000000001</v>
      </c>
      <c r="N1119" s="566">
        <v>1</v>
      </c>
      <c r="O1119" s="630">
        <v>0.5</v>
      </c>
      <c r="P1119" s="567"/>
      <c r="Q1119" s="582">
        <v>0</v>
      </c>
      <c r="R1119" s="566"/>
      <c r="S1119" s="582">
        <v>0</v>
      </c>
      <c r="T1119" s="630"/>
      <c r="U1119" s="612">
        <v>0</v>
      </c>
    </row>
    <row r="1120" spans="1:21" ht="14.4" customHeight="1" x14ac:dyDescent="0.3">
      <c r="A1120" s="565">
        <v>30</v>
      </c>
      <c r="B1120" s="566" t="s">
        <v>438</v>
      </c>
      <c r="C1120" s="566">
        <v>89301303</v>
      </c>
      <c r="D1120" s="628" t="s">
        <v>3534</v>
      </c>
      <c r="E1120" s="629" t="s">
        <v>2275</v>
      </c>
      <c r="F1120" s="566" t="s">
        <v>2263</v>
      </c>
      <c r="G1120" s="566" t="s">
        <v>2459</v>
      </c>
      <c r="H1120" s="566" t="s">
        <v>437</v>
      </c>
      <c r="I1120" s="566" t="s">
        <v>2460</v>
      </c>
      <c r="J1120" s="566" t="s">
        <v>1191</v>
      </c>
      <c r="K1120" s="566" t="s">
        <v>2461</v>
      </c>
      <c r="L1120" s="567">
        <v>112.13</v>
      </c>
      <c r="M1120" s="567">
        <v>224.26</v>
      </c>
      <c r="N1120" s="566">
        <v>2</v>
      </c>
      <c r="O1120" s="630">
        <v>0.5</v>
      </c>
      <c r="P1120" s="567"/>
      <c r="Q1120" s="582">
        <v>0</v>
      </c>
      <c r="R1120" s="566"/>
      <c r="S1120" s="582">
        <v>0</v>
      </c>
      <c r="T1120" s="630"/>
      <c r="U1120" s="612">
        <v>0</v>
      </c>
    </row>
    <row r="1121" spans="1:21" ht="14.4" customHeight="1" x14ac:dyDescent="0.3">
      <c r="A1121" s="565">
        <v>30</v>
      </c>
      <c r="B1121" s="566" t="s">
        <v>438</v>
      </c>
      <c r="C1121" s="566">
        <v>89301303</v>
      </c>
      <c r="D1121" s="628" t="s">
        <v>3534</v>
      </c>
      <c r="E1121" s="629" t="s">
        <v>2275</v>
      </c>
      <c r="F1121" s="566" t="s">
        <v>2263</v>
      </c>
      <c r="G1121" s="566" t="s">
        <v>2465</v>
      </c>
      <c r="H1121" s="566" t="s">
        <v>1360</v>
      </c>
      <c r="I1121" s="566" t="s">
        <v>1981</v>
      </c>
      <c r="J1121" s="566" t="s">
        <v>1545</v>
      </c>
      <c r="K1121" s="566" t="s">
        <v>498</v>
      </c>
      <c r="L1121" s="567">
        <v>119.41</v>
      </c>
      <c r="M1121" s="567">
        <v>358.23</v>
      </c>
      <c r="N1121" s="566">
        <v>3</v>
      </c>
      <c r="O1121" s="630">
        <v>0.5</v>
      </c>
      <c r="P1121" s="567"/>
      <c r="Q1121" s="582">
        <v>0</v>
      </c>
      <c r="R1121" s="566"/>
      <c r="S1121" s="582">
        <v>0</v>
      </c>
      <c r="T1121" s="630"/>
      <c r="U1121" s="612">
        <v>0</v>
      </c>
    </row>
    <row r="1122" spans="1:21" ht="14.4" customHeight="1" x14ac:dyDescent="0.3">
      <c r="A1122" s="565">
        <v>30</v>
      </c>
      <c r="B1122" s="566" t="s">
        <v>438</v>
      </c>
      <c r="C1122" s="566">
        <v>89301303</v>
      </c>
      <c r="D1122" s="628" t="s">
        <v>3534</v>
      </c>
      <c r="E1122" s="629" t="s">
        <v>2275</v>
      </c>
      <c r="F1122" s="566" t="s">
        <v>2263</v>
      </c>
      <c r="G1122" s="566" t="s">
        <v>2465</v>
      </c>
      <c r="H1122" s="566" t="s">
        <v>1360</v>
      </c>
      <c r="I1122" s="566" t="s">
        <v>1981</v>
      </c>
      <c r="J1122" s="566" t="s">
        <v>1545</v>
      </c>
      <c r="K1122" s="566" t="s">
        <v>498</v>
      </c>
      <c r="L1122" s="567">
        <v>178.87</v>
      </c>
      <c r="M1122" s="567">
        <v>536.61</v>
      </c>
      <c r="N1122" s="566">
        <v>3</v>
      </c>
      <c r="O1122" s="630">
        <v>0.5</v>
      </c>
      <c r="P1122" s="567"/>
      <c r="Q1122" s="582">
        <v>0</v>
      </c>
      <c r="R1122" s="566"/>
      <c r="S1122" s="582">
        <v>0</v>
      </c>
      <c r="T1122" s="630"/>
      <c r="U1122" s="612">
        <v>0</v>
      </c>
    </row>
    <row r="1123" spans="1:21" ht="14.4" customHeight="1" x14ac:dyDescent="0.3">
      <c r="A1123" s="565">
        <v>30</v>
      </c>
      <c r="B1123" s="566" t="s">
        <v>438</v>
      </c>
      <c r="C1123" s="566">
        <v>89301303</v>
      </c>
      <c r="D1123" s="628" t="s">
        <v>3534</v>
      </c>
      <c r="E1123" s="629" t="s">
        <v>2275</v>
      </c>
      <c r="F1123" s="566" t="s">
        <v>2263</v>
      </c>
      <c r="G1123" s="566" t="s">
        <v>2656</v>
      </c>
      <c r="H1123" s="566" t="s">
        <v>437</v>
      </c>
      <c r="I1123" s="566" t="s">
        <v>2657</v>
      </c>
      <c r="J1123" s="566" t="s">
        <v>2658</v>
      </c>
      <c r="K1123" s="566" t="s">
        <v>2659</v>
      </c>
      <c r="L1123" s="567">
        <v>0</v>
      </c>
      <c r="M1123" s="567">
        <v>0</v>
      </c>
      <c r="N1123" s="566">
        <v>6</v>
      </c>
      <c r="O1123" s="630">
        <v>1.5</v>
      </c>
      <c r="P1123" s="567"/>
      <c r="Q1123" s="582"/>
      <c r="R1123" s="566"/>
      <c r="S1123" s="582">
        <v>0</v>
      </c>
      <c r="T1123" s="630"/>
      <c r="U1123" s="612">
        <v>0</v>
      </c>
    </row>
    <row r="1124" spans="1:21" ht="14.4" customHeight="1" x14ac:dyDescent="0.3">
      <c r="A1124" s="565">
        <v>30</v>
      </c>
      <c r="B1124" s="566" t="s">
        <v>438</v>
      </c>
      <c r="C1124" s="566">
        <v>89301303</v>
      </c>
      <c r="D1124" s="628" t="s">
        <v>3534</v>
      </c>
      <c r="E1124" s="629" t="s">
        <v>2275</v>
      </c>
      <c r="F1124" s="566" t="s">
        <v>2263</v>
      </c>
      <c r="G1124" s="566" t="s">
        <v>2656</v>
      </c>
      <c r="H1124" s="566" t="s">
        <v>437</v>
      </c>
      <c r="I1124" s="566" t="s">
        <v>3461</v>
      </c>
      <c r="J1124" s="566" t="s">
        <v>3462</v>
      </c>
      <c r="K1124" s="566" t="s">
        <v>3463</v>
      </c>
      <c r="L1124" s="567">
        <v>105.46</v>
      </c>
      <c r="M1124" s="567">
        <v>421.84</v>
      </c>
      <c r="N1124" s="566">
        <v>4</v>
      </c>
      <c r="O1124" s="630">
        <v>4</v>
      </c>
      <c r="P1124" s="567">
        <v>105.46</v>
      </c>
      <c r="Q1124" s="582">
        <v>0.25</v>
      </c>
      <c r="R1124" s="566">
        <v>1</v>
      </c>
      <c r="S1124" s="582">
        <v>0.25</v>
      </c>
      <c r="T1124" s="630">
        <v>1</v>
      </c>
      <c r="U1124" s="612">
        <v>0.25</v>
      </c>
    </row>
    <row r="1125" spans="1:21" ht="14.4" customHeight="1" x14ac:dyDescent="0.3">
      <c r="A1125" s="565">
        <v>30</v>
      </c>
      <c r="B1125" s="566" t="s">
        <v>438</v>
      </c>
      <c r="C1125" s="566">
        <v>89301303</v>
      </c>
      <c r="D1125" s="628" t="s">
        <v>3534</v>
      </c>
      <c r="E1125" s="629" t="s">
        <v>2275</v>
      </c>
      <c r="F1125" s="566" t="s">
        <v>2263</v>
      </c>
      <c r="G1125" s="566" t="s">
        <v>3288</v>
      </c>
      <c r="H1125" s="566" t="s">
        <v>437</v>
      </c>
      <c r="I1125" s="566" t="s">
        <v>3464</v>
      </c>
      <c r="J1125" s="566" t="s">
        <v>3465</v>
      </c>
      <c r="K1125" s="566" t="s">
        <v>3466</v>
      </c>
      <c r="L1125" s="567">
        <v>70.180000000000007</v>
      </c>
      <c r="M1125" s="567">
        <v>210.54000000000002</v>
      </c>
      <c r="N1125" s="566">
        <v>3</v>
      </c>
      <c r="O1125" s="630">
        <v>1</v>
      </c>
      <c r="P1125" s="567"/>
      <c r="Q1125" s="582">
        <v>0</v>
      </c>
      <c r="R1125" s="566"/>
      <c r="S1125" s="582">
        <v>0</v>
      </c>
      <c r="T1125" s="630"/>
      <c r="U1125" s="612">
        <v>0</v>
      </c>
    </row>
    <row r="1126" spans="1:21" ht="14.4" customHeight="1" x14ac:dyDescent="0.3">
      <c r="A1126" s="565">
        <v>30</v>
      </c>
      <c r="B1126" s="566" t="s">
        <v>438</v>
      </c>
      <c r="C1126" s="566">
        <v>89301303</v>
      </c>
      <c r="D1126" s="628" t="s">
        <v>3534</v>
      </c>
      <c r="E1126" s="629" t="s">
        <v>2275</v>
      </c>
      <c r="F1126" s="566" t="s">
        <v>2263</v>
      </c>
      <c r="G1126" s="566" t="s">
        <v>3467</v>
      </c>
      <c r="H1126" s="566" t="s">
        <v>1360</v>
      </c>
      <c r="I1126" s="566" t="s">
        <v>3468</v>
      </c>
      <c r="J1126" s="566" t="s">
        <v>3469</v>
      </c>
      <c r="K1126" s="566" t="s">
        <v>3470</v>
      </c>
      <c r="L1126" s="567">
        <v>207.43</v>
      </c>
      <c r="M1126" s="567">
        <v>1244.58</v>
      </c>
      <c r="N1126" s="566">
        <v>6</v>
      </c>
      <c r="O1126" s="630">
        <v>1</v>
      </c>
      <c r="P1126" s="567"/>
      <c r="Q1126" s="582">
        <v>0</v>
      </c>
      <c r="R1126" s="566"/>
      <c r="S1126" s="582">
        <v>0</v>
      </c>
      <c r="T1126" s="630"/>
      <c r="U1126" s="612">
        <v>0</v>
      </c>
    </row>
    <row r="1127" spans="1:21" ht="14.4" customHeight="1" x14ac:dyDescent="0.3">
      <c r="A1127" s="565">
        <v>30</v>
      </c>
      <c r="B1127" s="566" t="s">
        <v>438</v>
      </c>
      <c r="C1127" s="566">
        <v>89301303</v>
      </c>
      <c r="D1127" s="628" t="s">
        <v>3534</v>
      </c>
      <c r="E1127" s="629" t="s">
        <v>2275</v>
      </c>
      <c r="F1127" s="566" t="s">
        <v>2263</v>
      </c>
      <c r="G1127" s="566" t="s">
        <v>2810</v>
      </c>
      <c r="H1127" s="566" t="s">
        <v>1360</v>
      </c>
      <c r="I1127" s="566" t="s">
        <v>2139</v>
      </c>
      <c r="J1127" s="566" t="s">
        <v>1416</v>
      </c>
      <c r="K1127" s="566" t="s">
        <v>1417</v>
      </c>
      <c r="L1127" s="567">
        <v>49.12</v>
      </c>
      <c r="M1127" s="567">
        <v>147.35999999999999</v>
      </c>
      <c r="N1127" s="566">
        <v>3</v>
      </c>
      <c r="O1127" s="630">
        <v>0.5</v>
      </c>
      <c r="P1127" s="567">
        <v>147.35999999999999</v>
      </c>
      <c r="Q1127" s="582">
        <v>1</v>
      </c>
      <c r="R1127" s="566">
        <v>3</v>
      </c>
      <c r="S1127" s="582">
        <v>1</v>
      </c>
      <c r="T1127" s="630">
        <v>0.5</v>
      </c>
      <c r="U1127" s="612">
        <v>1</v>
      </c>
    </row>
    <row r="1128" spans="1:21" ht="14.4" customHeight="1" x14ac:dyDescent="0.3">
      <c r="A1128" s="565">
        <v>30</v>
      </c>
      <c r="B1128" s="566" t="s">
        <v>438</v>
      </c>
      <c r="C1128" s="566">
        <v>89301303</v>
      </c>
      <c r="D1128" s="628" t="s">
        <v>3534</v>
      </c>
      <c r="E1128" s="629" t="s">
        <v>2275</v>
      </c>
      <c r="F1128" s="566" t="s">
        <v>2263</v>
      </c>
      <c r="G1128" s="566" t="s">
        <v>3471</v>
      </c>
      <c r="H1128" s="566" t="s">
        <v>437</v>
      </c>
      <c r="I1128" s="566" t="s">
        <v>3472</v>
      </c>
      <c r="J1128" s="566" t="s">
        <v>3473</v>
      </c>
      <c r="K1128" s="566" t="s">
        <v>3225</v>
      </c>
      <c r="L1128" s="567">
        <v>0</v>
      </c>
      <c r="M1128" s="567">
        <v>0</v>
      </c>
      <c r="N1128" s="566">
        <v>1</v>
      </c>
      <c r="O1128" s="630">
        <v>1</v>
      </c>
      <c r="P1128" s="567"/>
      <c r="Q1128" s="582"/>
      <c r="R1128" s="566"/>
      <c r="S1128" s="582">
        <v>0</v>
      </c>
      <c r="T1128" s="630"/>
      <c r="U1128" s="612">
        <v>0</v>
      </c>
    </row>
    <row r="1129" spans="1:21" ht="14.4" customHeight="1" x14ac:dyDescent="0.3">
      <c r="A1129" s="565">
        <v>30</v>
      </c>
      <c r="B1129" s="566" t="s">
        <v>438</v>
      </c>
      <c r="C1129" s="566">
        <v>89301303</v>
      </c>
      <c r="D1129" s="628" t="s">
        <v>3534</v>
      </c>
      <c r="E1129" s="629" t="s">
        <v>2275</v>
      </c>
      <c r="F1129" s="566" t="s">
        <v>2263</v>
      </c>
      <c r="G1129" s="566" t="s">
        <v>2496</v>
      </c>
      <c r="H1129" s="566" t="s">
        <v>1360</v>
      </c>
      <c r="I1129" s="566" t="s">
        <v>1839</v>
      </c>
      <c r="J1129" s="566" t="s">
        <v>1840</v>
      </c>
      <c r="K1129" s="566" t="s">
        <v>1534</v>
      </c>
      <c r="L1129" s="567">
        <v>193.14</v>
      </c>
      <c r="M1129" s="567">
        <v>193.14</v>
      </c>
      <c r="N1129" s="566">
        <v>1</v>
      </c>
      <c r="O1129" s="630">
        <v>1</v>
      </c>
      <c r="P1129" s="567"/>
      <c r="Q1129" s="582">
        <v>0</v>
      </c>
      <c r="R1129" s="566"/>
      <c r="S1129" s="582">
        <v>0</v>
      </c>
      <c r="T1129" s="630"/>
      <c r="U1129" s="612">
        <v>0</v>
      </c>
    </row>
    <row r="1130" spans="1:21" ht="14.4" customHeight="1" x14ac:dyDescent="0.3">
      <c r="A1130" s="565">
        <v>30</v>
      </c>
      <c r="B1130" s="566" t="s">
        <v>438</v>
      </c>
      <c r="C1130" s="566">
        <v>89301303</v>
      </c>
      <c r="D1130" s="628" t="s">
        <v>3534</v>
      </c>
      <c r="E1130" s="629" t="s">
        <v>2275</v>
      </c>
      <c r="F1130" s="566" t="s">
        <v>2263</v>
      </c>
      <c r="G1130" s="566" t="s">
        <v>2673</v>
      </c>
      <c r="H1130" s="566" t="s">
        <v>437</v>
      </c>
      <c r="I1130" s="566" t="s">
        <v>3474</v>
      </c>
      <c r="J1130" s="566" t="s">
        <v>2675</v>
      </c>
      <c r="K1130" s="566" t="s">
        <v>1155</v>
      </c>
      <c r="L1130" s="567">
        <v>0</v>
      </c>
      <c r="M1130" s="567">
        <v>0</v>
      </c>
      <c r="N1130" s="566">
        <v>2</v>
      </c>
      <c r="O1130" s="630">
        <v>0.5</v>
      </c>
      <c r="P1130" s="567"/>
      <c r="Q1130" s="582"/>
      <c r="R1130" s="566"/>
      <c r="S1130" s="582">
        <v>0</v>
      </c>
      <c r="T1130" s="630"/>
      <c r="U1130" s="612">
        <v>0</v>
      </c>
    </row>
    <row r="1131" spans="1:21" ht="14.4" customHeight="1" x14ac:dyDescent="0.3">
      <c r="A1131" s="565">
        <v>30</v>
      </c>
      <c r="B1131" s="566" t="s">
        <v>438</v>
      </c>
      <c r="C1131" s="566">
        <v>89301303</v>
      </c>
      <c r="D1131" s="628" t="s">
        <v>3534</v>
      </c>
      <c r="E1131" s="629" t="s">
        <v>2275</v>
      </c>
      <c r="F1131" s="566" t="s">
        <v>2263</v>
      </c>
      <c r="G1131" s="566" t="s">
        <v>2673</v>
      </c>
      <c r="H1131" s="566" t="s">
        <v>437</v>
      </c>
      <c r="I1131" s="566" t="s">
        <v>3335</v>
      </c>
      <c r="J1131" s="566" t="s">
        <v>2675</v>
      </c>
      <c r="K1131" s="566" t="s">
        <v>483</v>
      </c>
      <c r="L1131" s="567">
        <v>0</v>
      </c>
      <c r="M1131" s="567">
        <v>0</v>
      </c>
      <c r="N1131" s="566">
        <v>5</v>
      </c>
      <c r="O1131" s="630">
        <v>1.5</v>
      </c>
      <c r="P1131" s="567">
        <v>0</v>
      </c>
      <c r="Q1131" s="582"/>
      <c r="R1131" s="566">
        <v>2</v>
      </c>
      <c r="S1131" s="582">
        <v>0.4</v>
      </c>
      <c r="T1131" s="630">
        <v>0.5</v>
      </c>
      <c r="U1131" s="612">
        <v>0.33333333333333331</v>
      </c>
    </row>
    <row r="1132" spans="1:21" ht="14.4" customHeight="1" x14ac:dyDescent="0.3">
      <c r="A1132" s="565">
        <v>30</v>
      </c>
      <c r="B1132" s="566" t="s">
        <v>438</v>
      </c>
      <c r="C1132" s="566">
        <v>89301303</v>
      </c>
      <c r="D1132" s="628" t="s">
        <v>3534</v>
      </c>
      <c r="E1132" s="629" t="s">
        <v>2275</v>
      </c>
      <c r="F1132" s="566" t="s">
        <v>2263</v>
      </c>
      <c r="G1132" s="566" t="s">
        <v>2673</v>
      </c>
      <c r="H1132" s="566" t="s">
        <v>437</v>
      </c>
      <c r="I1132" s="566" t="s">
        <v>2955</v>
      </c>
      <c r="J1132" s="566" t="s">
        <v>1153</v>
      </c>
      <c r="K1132" s="566" t="s">
        <v>1155</v>
      </c>
      <c r="L1132" s="567">
        <v>0</v>
      </c>
      <c r="M1132" s="567">
        <v>0</v>
      </c>
      <c r="N1132" s="566">
        <v>2</v>
      </c>
      <c r="O1132" s="630">
        <v>0.5</v>
      </c>
      <c r="P1132" s="567"/>
      <c r="Q1132" s="582"/>
      <c r="R1132" s="566"/>
      <c r="S1132" s="582">
        <v>0</v>
      </c>
      <c r="T1132" s="630"/>
      <c r="U1132" s="612">
        <v>0</v>
      </c>
    </row>
    <row r="1133" spans="1:21" ht="14.4" customHeight="1" x14ac:dyDescent="0.3">
      <c r="A1133" s="565">
        <v>30</v>
      </c>
      <c r="B1133" s="566" t="s">
        <v>438</v>
      </c>
      <c r="C1133" s="566">
        <v>89301303</v>
      </c>
      <c r="D1133" s="628" t="s">
        <v>3534</v>
      </c>
      <c r="E1133" s="629" t="s">
        <v>2275</v>
      </c>
      <c r="F1133" s="566" t="s">
        <v>2264</v>
      </c>
      <c r="G1133" s="566" t="s">
        <v>2360</v>
      </c>
      <c r="H1133" s="566" t="s">
        <v>437</v>
      </c>
      <c r="I1133" s="566" t="s">
        <v>3475</v>
      </c>
      <c r="J1133" s="566" t="s">
        <v>2362</v>
      </c>
      <c r="K1133" s="566"/>
      <c r="L1133" s="567">
        <v>0</v>
      </c>
      <c r="M1133" s="567">
        <v>0</v>
      </c>
      <c r="N1133" s="566">
        <v>18</v>
      </c>
      <c r="O1133" s="630">
        <v>18</v>
      </c>
      <c r="P1133" s="567">
        <v>0</v>
      </c>
      <c r="Q1133" s="582"/>
      <c r="R1133" s="566">
        <v>16</v>
      </c>
      <c r="S1133" s="582">
        <v>0.88888888888888884</v>
      </c>
      <c r="T1133" s="630">
        <v>16</v>
      </c>
      <c r="U1133" s="612">
        <v>0.88888888888888884</v>
      </c>
    </row>
    <row r="1134" spans="1:21" ht="14.4" customHeight="1" x14ac:dyDescent="0.3">
      <c r="A1134" s="565">
        <v>30</v>
      </c>
      <c r="B1134" s="566" t="s">
        <v>438</v>
      </c>
      <c r="C1134" s="566">
        <v>89301303</v>
      </c>
      <c r="D1134" s="628" t="s">
        <v>3534</v>
      </c>
      <c r="E1134" s="629" t="s">
        <v>2275</v>
      </c>
      <c r="F1134" s="566" t="s">
        <v>2265</v>
      </c>
      <c r="G1134" s="566" t="s">
        <v>2499</v>
      </c>
      <c r="H1134" s="566" t="s">
        <v>437</v>
      </c>
      <c r="I1134" s="566" t="s">
        <v>3476</v>
      </c>
      <c r="J1134" s="566" t="s">
        <v>2504</v>
      </c>
      <c r="K1134" s="566" t="s">
        <v>3477</v>
      </c>
      <c r="L1134" s="567">
        <v>600</v>
      </c>
      <c r="M1134" s="567">
        <v>600</v>
      </c>
      <c r="N1134" s="566">
        <v>1</v>
      </c>
      <c r="O1134" s="630">
        <v>1</v>
      </c>
      <c r="P1134" s="567">
        <v>600</v>
      </c>
      <c r="Q1134" s="582">
        <v>1</v>
      </c>
      <c r="R1134" s="566">
        <v>1</v>
      </c>
      <c r="S1134" s="582">
        <v>1</v>
      </c>
      <c r="T1134" s="630">
        <v>1</v>
      </c>
      <c r="U1134" s="612">
        <v>1</v>
      </c>
    </row>
    <row r="1135" spans="1:21" ht="14.4" customHeight="1" x14ac:dyDescent="0.3">
      <c r="A1135" s="565">
        <v>30</v>
      </c>
      <c r="B1135" s="566" t="s">
        <v>438</v>
      </c>
      <c r="C1135" s="566">
        <v>89301303</v>
      </c>
      <c r="D1135" s="628" t="s">
        <v>3534</v>
      </c>
      <c r="E1135" s="629" t="s">
        <v>2276</v>
      </c>
      <c r="F1135" s="566" t="s">
        <v>2263</v>
      </c>
      <c r="G1135" s="566" t="s">
        <v>3361</v>
      </c>
      <c r="H1135" s="566" t="s">
        <v>437</v>
      </c>
      <c r="I1135" s="566" t="s">
        <v>3478</v>
      </c>
      <c r="J1135" s="566" t="s">
        <v>3363</v>
      </c>
      <c r="K1135" s="566" t="s">
        <v>3364</v>
      </c>
      <c r="L1135" s="567">
        <v>275.23</v>
      </c>
      <c r="M1135" s="567">
        <v>825.69</v>
      </c>
      <c r="N1135" s="566">
        <v>3</v>
      </c>
      <c r="O1135" s="630">
        <v>1</v>
      </c>
      <c r="P1135" s="567"/>
      <c r="Q1135" s="582">
        <v>0</v>
      </c>
      <c r="R1135" s="566"/>
      <c r="S1135" s="582">
        <v>0</v>
      </c>
      <c r="T1135" s="630"/>
      <c r="U1135" s="612">
        <v>0</v>
      </c>
    </row>
    <row r="1136" spans="1:21" ht="14.4" customHeight="1" x14ac:dyDescent="0.3">
      <c r="A1136" s="565">
        <v>30</v>
      </c>
      <c r="B1136" s="566" t="s">
        <v>438</v>
      </c>
      <c r="C1136" s="566">
        <v>89301303</v>
      </c>
      <c r="D1136" s="628" t="s">
        <v>3534</v>
      </c>
      <c r="E1136" s="629" t="s">
        <v>2276</v>
      </c>
      <c r="F1136" s="566" t="s">
        <v>2263</v>
      </c>
      <c r="G1136" s="566" t="s">
        <v>2285</v>
      </c>
      <c r="H1136" s="566" t="s">
        <v>1360</v>
      </c>
      <c r="I1136" s="566" t="s">
        <v>1915</v>
      </c>
      <c r="J1136" s="566" t="s">
        <v>1533</v>
      </c>
      <c r="K1136" s="566" t="s">
        <v>1534</v>
      </c>
      <c r="L1136" s="567">
        <v>203.07</v>
      </c>
      <c r="M1136" s="567">
        <v>406.14</v>
      </c>
      <c r="N1136" s="566">
        <v>2</v>
      </c>
      <c r="O1136" s="630">
        <v>1</v>
      </c>
      <c r="P1136" s="567"/>
      <c r="Q1136" s="582">
        <v>0</v>
      </c>
      <c r="R1136" s="566"/>
      <c r="S1136" s="582">
        <v>0</v>
      </c>
      <c r="T1136" s="630"/>
      <c r="U1136" s="612">
        <v>0</v>
      </c>
    </row>
    <row r="1137" spans="1:21" ht="14.4" customHeight="1" x14ac:dyDescent="0.3">
      <c r="A1137" s="565">
        <v>30</v>
      </c>
      <c r="B1137" s="566" t="s">
        <v>438</v>
      </c>
      <c r="C1137" s="566">
        <v>89301303</v>
      </c>
      <c r="D1137" s="628" t="s">
        <v>3534</v>
      </c>
      <c r="E1137" s="629" t="s">
        <v>2276</v>
      </c>
      <c r="F1137" s="566" t="s">
        <v>2263</v>
      </c>
      <c r="G1137" s="566" t="s">
        <v>2290</v>
      </c>
      <c r="H1137" s="566" t="s">
        <v>1360</v>
      </c>
      <c r="I1137" s="566" t="s">
        <v>3479</v>
      </c>
      <c r="J1137" s="566" t="s">
        <v>3480</v>
      </c>
      <c r="K1137" s="566" t="s">
        <v>559</v>
      </c>
      <c r="L1137" s="567">
        <v>358.22</v>
      </c>
      <c r="M1137" s="567">
        <v>358.22</v>
      </c>
      <c r="N1137" s="566">
        <v>1</v>
      </c>
      <c r="O1137" s="630">
        <v>0.5</v>
      </c>
      <c r="P1137" s="567"/>
      <c r="Q1137" s="582">
        <v>0</v>
      </c>
      <c r="R1137" s="566"/>
      <c r="S1137" s="582">
        <v>0</v>
      </c>
      <c r="T1137" s="630"/>
      <c r="U1137" s="612">
        <v>0</v>
      </c>
    </row>
    <row r="1138" spans="1:21" ht="14.4" customHeight="1" x14ac:dyDescent="0.3">
      <c r="A1138" s="565">
        <v>30</v>
      </c>
      <c r="B1138" s="566" t="s">
        <v>438</v>
      </c>
      <c r="C1138" s="566">
        <v>89301303</v>
      </c>
      <c r="D1138" s="628" t="s">
        <v>3534</v>
      </c>
      <c r="E1138" s="629" t="s">
        <v>2276</v>
      </c>
      <c r="F1138" s="566" t="s">
        <v>2263</v>
      </c>
      <c r="G1138" s="566" t="s">
        <v>2290</v>
      </c>
      <c r="H1138" s="566" t="s">
        <v>1360</v>
      </c>
      <c r="I1138" s="566" t="s">
        <v>3479</v>
      </c>
      <c r="J1138" s="566" t="s">
        <v>3480</v>
      </c>
      <c r="K1138" s="566" t="s">
        <v>559</v>
      </c>
      <c r="L1138" s="567">
        <v>590.27</v>
      </c>
      <c r="M1138" s="567">
        <v>1180.54</v>
      </c>
      <c r="N1138" s="566">
        <v>2</v>
      </c>
      <c r="O1138" s="630">
        <v>1.5</v>
      </c>
      <c r="P1138" s="567"/>
      <c r="Q1138" s="582">
        <v>0</v>
      </c>
      <c r="R1138" s="566"/>
      <c r="S1138" s="582">
        <v>0</v>
      </c>
      <c r="T1138" s="630"/>
      <c r="U1138" s="612">
        <v>0</v>
      </c>
    </row>
    <row r="1139" spans="1:21" ht="14.4" customHeight="1" x14ac:dyDescent="0.3">
      <c r="A1139" s="565">
        <v>30</v>
      </c>
      <c r="B1139" s="566" t="s">
        <v>438</v>
      </c>
      <c r="C1139" s="566">
        <v>89301303</v>
      </c>
      <c r="D1139" s="628" t="s">
        <v>3534</v>
      </c>
      <c r="E1139" s="629" t="s">
        <v>2276</v>
      </c>
      <c r="F1139" s="566" t="s">
        <v>2263</v>
      </c>
      <c r="G1139" s="566" t="s">
        <v>2290</v>
      </c>
      <c r="H1139" s="566" t="s">
        <v>1360</v>
      </c>
      <c r="I1139" s="566" t="s">
        <v>1991</v>
      </c>
      <c r="J1139" s="566" t="s">
        <v>1495</v>
      </c>
      <c r="K1139" s="566" t="s">
        <v>1992</v>
      </c>
      <c r="L1139" s="567">
        <v>367.41</v>
      </c>
      <c r="M1139" s="567">
        <v>1102.23</v>
      </c>
      <c r="N1139" s="566">
        <v>3</v>
      </c>
      <c r="O1139" s="630">
        <v>0.5</v>
      </c>
      <c r="P1139" s="567">
        <v>1102.23</v>
      </c>
      <c r="Q1139" s="582">
        <v>1</v>
      </c>
      <c r="R1139" s="566">
        <v>3</v>
      </c>
      <c r="S1139" s="582">
        <v>1</v>
      </c>
      <c r="T1139" s="630">
        <v>0.5</v>
      </c>
      <c r="U1139" s="612">
        <v>1</v>
      </c>
    </row>
    <row r="1140" spans="1:21" ht="14.4" customHeight="1" x14ac:dyDescent="0.3">
      <c r="A1140" s="565">
        <v>30</v>
      </c>
      <c r="B1140" s="566" t="s">
        <v>438</v>
      </c>
      <c r="C1140" s="566">
        <v>89301303</v>
      </c>
      <c r="D1140" s="628" t="s">
        <v>3534</v>
      </c>
      <c r="E1140" s="629" t="s">
        <v>2276</v>
      </c>
      <c r="F1140" s="566" t="s">
        <v>2263</v>
      </c>
      <c r="G1140" s="566" t="s">
        <v>2513</v>
      </c>
      <c r="H1140" s="566" t="s">
        <v>1360</v>
      </c>
      <c r="I1140" s="566" t="s">
        <v>2229</v>
      </c>
      <c r="J1140" s="566" t="s">
        <v>1499</v>
      </c>
      <c r="K1140" s="566" t="s">
        <v>487</v>
      </c>
      <c r="L1140" s="567">
        <v>137.6</v>
      </c>
      <c r="M1140" s="567">
        <v>137.6</v>
      </c>
      <c r="N1140" s="566">
        <v>1</v>
      </c>
      <c r="O1140" s="630">
        <v>1</v>
      </c>
      <c r="P1140" s="567">
        <v>137.6</v>
      </c>
      <c r="Q1140" s="582">
        <v>1</v>
      </c>
      <c r="R1140" s="566">
        <v>1</v>
      </c>
      <c r="S1140" s="582">
        <v>1</v>
      </c>
      <c r="T1140" s="630">
        <v>1</v>
      </c>
      <c r="U1140" s="612">
        <v>1</v>
      </c>
    </row>
    <row r="1141" spans="1:21" ht="14.4" customHeight="1" x14ac:dyDescent="0.3">
      <c r="A1141" s="565">
        <v>30</v>
      </c>
      <c r="B1141" s="566" t="s">
        <v>438</v>
      </c>
      <c r="C1141" s="566">
        <v>89301303</v>
      </c>
      <c r="D1141" s="628" t="s">
        <v>3534</v>
      </c>
      <c r="E1141" s="629" t="s">
        <v>2276</v>
      </c>
      <c r="F1141" s="566" t="s">
        <v>2263</v>
      </c>
      <c r="G1141" s="566" t="s">
        <v>2292</v>
      </c>
      <c r="H1141" s="566" t="s">
        <v>437</v>
      </c>
      <c r="I1141" s="566" t="s">
        <v>2293</v>
      </c>
      <c r="J1141" s="566" t="s">
        <v>2294</v>
      </c>
      <c r="K1141" s="566" t="s">
        <v>2295</v>
      </c>
      <c r="L1141" s="567">
        <v>0</v>
      </c>
      <c r="M1141" s="567">
        <v>0</v>
      </c>
      <c r="N1141" s="566">
        <v>1</v>
      </c>
      <c r="O1141" s="630">
        <v>1</v>
      </c>
      <c r="P1141" s="567">
        <v>0</v>
      </c>
      <c r="Q1141" s="582"/>
      <c r="R1141" s="566">
        <v>1</v>
      </c>
      <c r="S1141" s="582">
        <v>1</v>
      </c>
      <c r="T1141" s="630">
        <v>1</v>
      </c>
      <c r="U1141" s="612">
        <v>1</v>
      </c>
    </row>
    <row r="1142" spans="1:21" ht="14.4" customHeight="1" x14ac:dyDescent="0.3">
      <c r="A1142" s="565">
        <v>30</v>
      </c>
      <c r="B1142" s="566" t="s">
        <v>438</v>
      </c>
      <c r="C1142" s="566">
        <v>89301303</v>
      </c>
      <c r="D1142" s="628" t="s">
        <v>3534</v>
      </c>
      <c r="E1142" s="629" t="s">
        <v>2276</v>
      </c>
      <c r="F1142" s="566" t="s">
        <v>2263</v>
      </c>
      <c r="G1142" s="566" t="s">
        <v>3481</v>
      </c>
      <c r="H1142" s="566" t="s">
        <v>437</v>
      </c>
      <c r="I1142" s="566" t="s">
        <v>3482</v>
      </c>
      <c r="J1142" s="566" t="s">
        <v>964</v>
      </c>
      <c r="K1142" s="566" t="s">
        <v>965</v>
      </c>
      <c r="L1142" s="567">
        <v>400.21</v>
      </c>
      <c r="M1142" s="567">
        <v>800.42</v>
      </c>
      <c r="N1142" s="566">
        <v>2</v>
      </c>
      <c r="O1142" s="630">
        <v>0.5</v>
      </c>
      <c r="P1142" s="567"/>
      <c r="Q1142" s="582">
        <v>0</v>
      </c>
      <c r="R1142" s="566"/>
      <c r="S1142" s="582">
        <v>0</v>
      </c>
      <c r="T1142" s="630"/>
      <c r="U1142" s="612">
        <v>0</v>
      </c>
    </row>
    <row r="1143" spans="1:21" ht="14.4" customHeight="1" x14ac:dyDescent="0.3">
      <c r="A1143" s="565">
        <v>30</v>
      </c>
      <c r="B1143" s="566" t="s">
        <v>438</v>
      </c>
      <c r="C1143" s="566">
        <v>89301303</v>
      </c>
      <c r="D1143" s="628" t="s">
        <v>3534</v>
      </c>
      <c r="E1143" s="629" t="s">
        <v>2276</v>
      </c>
      <c r="F1143" s="566" t="s">
        <v>2263</v>
      </c>
      <c r="G1143" s="566" t="s">
        <v>2525</v>
      </c>
      <c r="H1143" s="566" t="s">
        <v>437</v>
      </c>
      <c r="I1143" s="566" t="s">
        <v>2961</v>
      </c>
      <c r="J1143" s="566" t="s">
        <v>1259</v>
      </c>
      <c r="K1143" s="566" t="s">
        <v>1260</v>
      </c>
      <c r="L1143" s="567">
        <v>84.78</v>
      </c>
      <c r="M1143" s="567">
        <v>84.78</v>
      </c>
      <c r="N1143" s="566">
        <v>1</v>
      </c>
      <c r="O1143" s="630">
        <v>0.5</v>
      </c>
      <c r="P1143" s="567">
        <v>84.78</v>
      </c>
      <c r="Q1143" s="582">
        <v>1</v>
      </c>
      <c r="R1143" s="566">
        <v>1</v>
      </c>
      <c r="S1143" s="582">
        <v>1</v>
      </c>
      <c r="T1143" s="630">
        <v>0.5</v>
      </c>
      <c r="U1143" s="612">
        <v>1</v>
      </c>
    </row>
    <row r="1144" spans="1:21" ht="14.4" customHeight="1" x14ac:dyDescent="0.3">
      <c r="A1144" s="565">
        <v>30</v>
      </c>
      <c r="B1144" s="566" t="s">
        <v>438</v>
      </c>
      <c r="C1144" s="566">
        <v>89301303</v>
      </c>
      <c r="D1144" s="628" t="s">
        <v>3534</v>
      </c>
      <c r="E1144" s="629" t="s">
        <v>2276</v>
      </c>
      <c r="F1144" s="566" t="s">
        <v>2263</v>
      </c>
      <c r="G1144" s="566" t="s">
        <v>3088</v>
      </c>
      <c r="H1144" s="566" t="s">
        <v>437</v>
      </c>
      <c r="I1144" s="566" t="s">
        <v>3483</v>
      </c>
      <c r="J1144" s="566" t="s">
        <v>3484</v>
      </c>
      <c r="K1144" s="566" t="s">
        <v>3485</v>
      </c>
      <c r="L1144" s="567">
        <v>0</v>
      </c>
      <c r="M1144" s="567">
        <v>0</v>
      </c>
      <c r="N1144" s="566">
        <v>2</v>
      </c>
      <c r="O1144" s="630">
        <v>1</v>
      </c>
      <c r="P1144" s="567">
        <v>0</v>
      </c>
      <c r="Q1144" s="582"/>
      <c r="R1144" s="566">
        <v>2</v>
      </c>
      <c r="S1144" s="582">
        <v>1</v>
      </c>
      <c r="T1144" s="630">
        <v>1</v>
      </c>
      <c r="U1144" s="612">
        <v>1</v>
      </c>
    </row>
    <row r="1145" spans="1:21" ht="14.4" customHeight="1" x14ac:dyDescent="0.3">
      <c r="A1145" s="565">
        <v>30</v>
      </c>
      <c r="B1145" s="566" t="s">
        <v>438</v>
      </c>
      <c r="C1145" s="566">
        <v>89301303</v>
      </c>
      <c r="D1145" s="628" t="s">
        <v>3534</v>
      </c>
      <c r="E1145" s="629" t="s">
        <v>2276</v>
      </c>
      <c r="F1145" s="566" t="s">
        <v>2263</v>
      </c>
      <c r="G1145" s="566" t="s">
        <v>3486</v>
      </c>
      <c r="H1145" s="566" t="s">
        <v>437</v>
      </c>
      <c r="I1145" s="566" t="s">
        <v>3487</v>
      </c>
      <c r="J1145" s="566" t="s">
        <v>3488</v>
      </c>
      <c r="K1145" s="566" t="s">
        <v>3489</v>
      </c>
      <c r="L1145" s="567">
        <v>0</v>
      </c>
      <c r="M1145" s="567">
        <v>0</v>
      </c>
      <c r="N1145" s="566">
        <v>1</v>
      </c>
      <c r="O1145" s="630">
        <v>1</v>
      </c>
      <c r="P1145" s="567"/>
      <c r="Q1145" s="582"/>
      <c r="R1145" s="566"/>
      <c r="S1145" s="582">
        <v>0</v>
      </c>
      <c r="T1145" s="630"/>
      <c r="U1145" s="612">
        <v>0</v>
      </c>
    </row>
    <row r="1146" spans="1:21" ht="14.4" customHeight="1" x14ac:dyDescent="0.3">
      <c r="A1146" s="565">
        <v>30</v>
      </c>
      <c r="B1146" s="566" t="s">
        <v>438</v>
      </c>
      <c r="C1146" s="566">
        <v>89301303</v>
      </c>
      <c r="D1146" s="628" t="s">
        <v>3534</v>
      </c>
      <c r="E1146" s="629" t="s">
        <v>2276</v>
      </c>
      <c r="F1146" s="566" t="s">
        <v>2263</v>
      </c>
      <c r="G1146" s="566" t="s">
        <v>2319</v>
      </c>
      <c r="H1146" s="566" t="s">
        <v>1360</v>
      </c>
      <c r="I1146" s="566" t="s">
        <v>2214</v>
      </c>
      <c r="J1146" s="566" t="s">
        <v>1518</v>
      </c>
      <c r="K1146" s="566" t="s">
        <v>512</v>
      </c>
      <c r="L1146" s="567">
        <v>232.44</v>
      </c>
      <c r="M1146" s="567">
        <v>697.31999999999994</v>
      </c>
      <c r="N1146" s="566">
        <v>3</v>
      </c>
      <c r="O1146" s="630">
        <v>0.5</v>
      </c>
      <c r="P1146" s="567"/>
      <c r="Q1146" s="582">
        <v>0</v>
      </c>
      <c r="R1146" s="566"/>
      <c r="S1146" s="582">
        <v>0</v>
      </c>
      <c r="T1146" s="630"/>
      <c r="U1146" s="612">
        <v>0</v>
      </c>
    </row>
    <row r="1147" spans="1:21" ht="14.4" customHeight="1" x14ac:dyDescent="0.3">
      <c r="A1147" s="565">
        <v>30</v>
      </c>
      <c r="B1147" s="566" t="s">
        <v>438</v>
      </c>
      <c r="C1147" s="566">
        <v>89301303</v>
      </c>
      <c r="D1147" s="628" t="s">
        <v>3534</v>
      </c>
      <c r="E1147" s="629" t="s">
        <v>2276</v>
      </c>
      <c r="F1147" s="566" t="s">
        <v>2263</v>
      </c>
      <c r="G1147" s="566" t="s">
        <v>3490</v>
      </c>
      <c r="H1147" s="566" t="s">
        <v>1360</v>
      </c>
      <c r="I1147" s="566" t="s">
        <v>3491</v>
      </c>
      <c r="J1147" s="566" t="s">
        <v>3492</v>
      </c>
      <c r="K1147" s="566" t="s">
        <v>3493</v>
      </c>
      <c r="L1147" s="567">
        <v>720.54</v>
      </c>
      <c r="M1147" s="567">
        <v>1441.08</v>
      </c>
      <c r="N1147" s="566">
        <v>2</v>
      </c>
      <c r="O1147" s="630">
        <v>1</v>
      </c>
      <c r="P1147" s="567">
        <v>1441.08</v>
      </c>
      <c r="Q1147" s="582">
        <v>1</v>
      </c>
      <c r="R1147" s="566">
        <v>2</v>
      </c>
      <c r="S1147" s="582">
        <v>1</v>
      </c>
      <c r="T1147" s="630">
        <v>1</v>
      </c>
      <c r="U1147" s="612">
        <v>1</v>
      </c>
    </row>
    <row r="1148" spans="1:21" ht="14.4" customHeight="1" x14ac:dyDescent="0.3">
      <c r="A1148" s="565">
        <v>30</v>
      </c>
      <c r="B1148" s="566" t="s">
        <v>438</v>
      </c>
      <c r="C1148" s="566">
        <v>89301303</v>
      </c>
      <c r="D1148" s="628" t="s">
        <v>3534</v>
      </c>
      <c r="E1148" s="629" t="s">
        <v>2276</v>
      </c>
      <c r="F1148" s="566" t="s">
        <v>2263</v>
      </c>
      <c r="G1148" s="566" t="s">
        <v>2322</v>
      </c>
      <c r="H1148" s="566" t="s">
        <v>437</v>
      </c>
      <c r="I1148" s="566" t="s">
        <v>2332</v>
      </c>
      <c r="J1148" s="566" t="s">
        <v>2333</v>
      </c>
      <c r="K1148" s="566" t="s">
        <v>2329</v>
      </c>
      <c r="L1148" s="567">
        <v>58.23</v>
      </c>
      <c r="M1148" s="567">
        <v>58.23</v>
      </c>
      <c r="N1148" s="566">
        <v>1</v>
      </c>
      <c r="O1148" s="630">
        <v>0.5</v>
      </c>
      <c r="P1148" s="567">
        <v>58.23</v>
      </c>
      <c r="Q1148" s="582">
        <v>1</v>
      </c>
      <c r="R1148" s="566">
        <v>1</v>
      </c>
      <c r="S1148" s="582">
        <v>1</v>
      </c>
      <c r="T1148" s="630">
        <v>0.5</v>
      </c>
      <c r="U1148" s="612">
        <v>1</v>
      </c>
    </row>
    <row r="1149" spans="1:21" ht="14.4" customHeight="1" x14ac:dyDescent="0.3">
      <c r="A1149" s="565">
        <v>30</v>
      </c>
      <c r="B1149" s="566" t="s">
        <v>438</v>
      </c>
      <c r="C1149" s="566">
        <v>89301303</v>
      </c>
      <c r="D1149" s="628" t="s">
        <v>3534</v>
      </c>
      <c r="E1149" s="629" t="s">
        <v>2276</v>
      </c>
      <c r="F1149" s="566" t="s">
        <v>2263</v>
      </c>
      <c r="G1149" s="566" t="s">
        <v>2335</v>
      </c>
      <c r="H1149" s="566" t="s">
        <v>437</v>
      </c>
      <c r="I1149" s="566" t="s">
        <v>3108</v>
      </c>
      <c r="J1149" s="566" t="s">
        <v>3109</v>
      </c>
      <c r="K1149" s="566" t="s">
        <v>3110</v>
      </c>
      <c r="L1149" s="567">
        <v>13.06</v>
      </c>
      <c r="M1149" s="567">
        <v>13.06</v>
      </c>
      <c r="N1149" s="566">
        <v>1</v>
      </c>
      <c r="O1149" s="630">
        <v>0.5</v>
      </c>
      <c r="P1149" s="567">
        <v>13.06</v>
      </c>
      <c r="Q1149" s="582">
        <v>1</v>
      </c>
      <c r="R1149" s="566">
        <v>1</v>
      </c>
      <c r="S1149" s="582">
        <v>1</v>
      </c>
      <c r="T1149" s="630">
        <v>0.5</v>
      </c>
      <c r="U1149" s="612">
        <v>1</v>
      </c>
    </row>
    <row r="1150" spans="1:21" ht="14.4" customHeight="1" x14ac:dyDescent="0.3">
      <c r="A1150" s="565">
        <v>30</v>
      </c>
      <c r="B1150" s="566" t="s">
        <v>438</v>
      </c>
      <c r="C1150" s="566">
        <v>89301303</v>
      </c>
      <c r="D1150" s="628" t="s">
        <v>3534</v>
      </c>
      <c r="E1150" s="629" t="s">
        <v>2276</v>
      </c>
      <c r="F1150" s="566" t="s">
        <v>2263</v>
      </c>
      <c r="G1150" s="566" t="s">
        <v>2857</v>
      </c>
      <c r="H1150" s="566" t="s">
        <v>437</v>
      </c>
      <c r="I1150" s="566" t="s">
        <v>2858</v>
      </c>
      <c r="J1150" s="566" t="s">
        <v>1046</v>
      </c>
      <c r="K1150" s="566" t="s">
        <v>2859</v>
      </c>
      <c r="L1150" s="567">
        <v>153.37</v>
      </c>
      <c r="M1150" s="567">
        <v>920.22</v>
      </c>
      <c r="N1150" s="566">
        <v>6</v>
      </c>
      <c r="O1150" s="630">
        <v>2</v>
      </c>
      <c r="P1150" s="567">
        <v>920.22</v>
      </c>
      <c r="Q1150" s="582">
        <v>1</v>
      </c>
      <c r="R1150" s="566">
        <v>6</v>
      </c>
      <c r="S1150" s="582">
        <v>1</v>
      </c>
      <c r="T1150" s="630">
        <v>2</v>
      </c>
      <c r="U1150" s="612">
        <v>1</v>
      </c>
    </row>
    <row r="1151" spans="1:21" ht="14.4" customHeight="1" x14ac:dyDescent="0.3">
      <c r="A1151" s="565">
        <v>30</v>
      </c>
      <c r="B1151" s="566" t="s">
        <v>438</v>
      </c>
      <c r="C1151" s="566">
        <v>89301303</v>
      </c>
      <c r="D1151" s="628" t="s">
        <v>3534</v>
      </c>
      <c r="E1151" s="629" t="s">
        <v>2276</v>
      </c>
      <c r="F1151" s="566" t="s">
        <v>2263</v>
      </c>
      <c r="G1151" s="566" t="s">
        <v>2350</v>
      </c>
      <c r="H1151" s="566" t="s">
        <v>437</v>
      </c>
      <c r="I1151" s="566" t="s">
        <v>2351</v>
      </c>
      <c r="J1151" s="566" t="s">
        <v>752</v>
      </c>
      <c r="K1151" s="566" t="s">
        <v>2352</v>
      </c>
      <c r="L1151" s="567">
        <v>23.72</v>
      </c>
      <c r="M1151" s="567">
        <v>23.72</v>
      </c>
      <c r="N1151" s="566">
        <v>1</v>
      </c>
      <c r="O1151" s="630">
        <v>1</v>
      </c>
      <c r="P1151" s="567"/>
      <c r="Q1151" s="582">
        <v>0</v>
      </c>
      <c r="R1151" s="566"/>
      <c r="S1151" s="582">
        <v>0</v>
      </c>
      <c r="T1151" s="630"/>
      <c r="U1151" s="612">
        <v>0</v>
      </c>
    </row>
    <row r="1152" spans="1:21" ht="14.4" customHeight="1" x14ac:dyDescent="0.3">
      <c r="A1152" s="565">
        <v>30</v>
      </c>
      <c r="B1152" s="566" t="s">
        <v>438</v>
      </c>
      <c r="C1152" s="566">
        <v>89301303</v>
      </c>
      <c r="D1152" s="628" t="s">
        <v>3534</v>
      </c>
      <c r="E1152" s="629" t="s">
        <v>2276</v>
      </c>
      <c r="F1152" s="566" t="s">
        <v>2263</v>
      </c>
      <c r="G1152" s="566" t="s">
        <v>2575</v>
      </c>
      <c r="H1152" s="566" t="s">
        <v>437</v>
      </c>
      <c r="I1152" s="566" t="s">
        <v>2985</v>
      </c>
      <c r="J1152" s="566" t="s">
        <v>2986</v>
      </c>
      <c r="K1152" s="566" t="s">
        <v>2987</v>
      </c>
      <c r="L1152" s="567">
        <v>72.05</v>
      </c>
      <c r="M1152" s="567">
        <v>144.1</v>
      </c>
      <c r="N1152" s="566">
        <v>2</v>
      </c>
      <c r="O1152" s="630">
        <v>0.5</v>
      </c>
      <c r="P1152" s="567"/>
      <c r="Q1152" s="582">
        <v>0</v>
      </c>
      <c r="R1152" s="566"/>
      <c r="S1152" s="582">
        <v>0</v>
      </c>
      <c r="T1152" s="630"/>
      <c r="U1152" s="612">
        <v>0</v>
      </c>
    </row>
    <row r="1153" spans="1:21" ht="14.4" customHeight="1" x14ac:dyDescent="0.3">
      <c r="A1153" s="565">
        <v>30</v>
      </c>
      <c r="B1153" s="566" t="s">
        <v>438</v>
      </c>
      <c r="C1153" s="566">
        <v>89301303</v>
      </c>
      <c r="D1153" s="628" t="s">
        <v>3534</v>
      </c>
      <c r="E1153" s="629" t="s">
        <v>2276</v>
      </c>
      <c r="F1153" s="566" t="s">
        <v>2263</v>
      </c>
      <c r="G1153" s="566" t="s">
        <v>2370</v>
      </c>
      <c r="H1153" s="566" t="s">
        <v>437</v>
      </c>
      <c r="I1153" s="566" t="s">
        <v>2988</v>
      </c>
      <c r="J1153" s="566" t="s">
        <v>2375</v>
      </c>
      <c r="K1153" s="566" t="s">
        <v>2989</v>
      </c>
      <c r="L1153" s="567">
        <v>36.78</v>
      </c>
      <c r="M1153" s="567">
        <v>110.34</v>
      </c>
      <c r="N1153" s="566">
        <v>3</v>
      </c>
      <c r="O1153" s="630">
        <v>2</v>
      </c>
      <c r="P1153" s="567"/>
      <c r="Q1153" s="582">
        <v>0</v>
      </c>
      <c r="R1153" s="566"/>
      <c r="S1153" s="582">
        <v>0</v>
      </c>
      <c r="T1153" s="630"/>
      <c r="U1153" s="612">
        <v>0</v>
      </c>
    </row>
    <row r="1154" spans="1:21" ht="14.4" customHeight="1" x14ac:dyDescent="0.3">
      <c r="A1154" s="565">
        <v>30</v>
      </c>
      <c r="B1154" s="566" t="s">
        <v>438</v>
      </c>
      <c r="C1154" s="566">
        <v>89301303</v>
      </c>
      <c r="D1154" s="628" t="s">
        <v>3534</v>
      </c>
      <c r="E1154" s="629" t="s">
        <v>2276</v>
      </c>
      <c r="F1154" s="566" t="s">
        <v>2263</v>
      </c>
      <c r="G1154" s="566" t="s">
        <v>2370</v>
      </c>
      <c r="H1154" s="566" t="s">
        <v>437</v>
      </c>
      <c r="I1154" s="566" t="s">
        <v>2988</v>
      </c>
      <c r="J1154" s="566" t="s">
        <v>2375</v>
      </c>
      <c r="K1154" s="566" t="s">
        <v>2990</v>
      </c>
      <c r="L1154" s="567">
        <v>36.78</v>
      </c>
      <c r="M1154" s="567">
        <v>36.78</v>
      </c>
      <c r="N1154" s="566">
        <v>1</v>
      </c>
      <c r="O1154" s="630">
        <v>0.5</v>
      </c>
      <c r="P1154" s="567"/>
      <c r="Q1154" s="582">
        <v>0</v>
      </c>
      <c r="R1154" s="566"/>
      <c r="S1154" s="582">
        <v>0</v>
      </c>
      <c r="T1154" s="630"/>
      <c r="U1154" s="612">
        <v>0</v>
      </c>
    </row>
    <row r="1155" spans="1:21" ht="14.4" customHeight="1" x14ac:dyDescent="0.3">
      <c r="A1155" s="565">
        <v>30</v>
      </c>
      <c r="B1155" s="566" t="s">
        <v>438</v>
      </c>
      <c r="C1155" s="566">
        <v>89301303</v>
      </c>
      <c r="D1155" s="628" t="s">
        <v>3534</v>
      </c>
      <c r="E1155" s="629" t="s">
        <v>2276</v>
      </c>
      <c r="F1155" s="566" t="s">
        <v>2263</v>
      </c>
      <c r="G1155" s="566" t="s">
        <v>2370</v>
      </c>
      <c r="H1155" s="566" t="s">
        <v>437</v>
      </c>
      <c r="I1155" s="566" t="s">
        <v>2581</v>
      </c>
      <c r="J1155" s="566" t="s">
        <v>1034</v>
      </c>
      <c r="K1155" s="566" t="s">
        <v>1037</v>
      </c>
      <c r="L1155" s="567">
        <v>30.65</v>
      </c>
      <c r="M1155" s="567">
        <v>30.65</v>
      </c>
      <c r="N1155" s="566">
        <v>1</v>
      </c>
      <c r="O1155" s="630">
        <v>0.5</v>
      </c>
      <c r="P1155" s="567">
        <v>30.65</v>
      </c>
      <c r="Q1155" s="582">
        <v>1</v>
      </c>
      <c r="R1155" s="566">
        <v>1</v>
      </c>
      <c r="S1155" s="582">
        <v>1</v>
      </c>
      <c r="T1155" s="630">
        <v>0.5</v>
      </c>
      <c r="U1155" s="612">
        <v>1</v>
      </c>
    </row>
    <row r="1156" spans="1:21" ht="14.4" customHeight="1" x14ac:dyDescent="0.3">
      <c r="A1156" s="565">
        <v>30</v>
      </c>
      <c r="B1156" s="566" t="s">
        <v>438</v>
      </c>
      <c r="C1156" s="566">
        <v>89301303</v>
      </c>
      <c r="D1156" s="628" t="s">
        <v>3534</v>
      </c>
      <c r="E1156" s="629" t="s">
        <v>2276</v>
      </c>
      <c r="F1156" s="566" t="s">
        <v>2263</v>
      </c>
      <c r="G1156" s="566" t="s">
        <v>2378</v>
      </c>
      <c r="H1156" s="566" t="s">
        <v>437</v>
      </c>
      <c r="I1156" s="566" t="s">
        <v>2379</v>
      </c>
      <c r="J1156" s="566" t="s">
        <v>2380</v>
      </c>
      <c r="K1156" s="566" t="s">
        <v>2381</v>
      </c>
      <c r="L1156" s="567">
        <v>91.14</v>
      </c>
      <c r="M1156" s="567">
        <v>91.14</v>
      </c>
      <c r="N1156" s="566">
        <v>1</v>
      </c>
      <c r="O1156" s="630">
        <v>0.5</v>
      </c>
      <c r="P1156" s="567">
        <v>91.14</v>
      </c>
      <c r="Q1156" s="582">
        <v>1</v>
      </c>
      <c r="R1156" s="566">
        <v>1</v>
      </c>
      <c r="S1156" s="582">
        <v>1</v>
      </c>
      <c r="T1156" s="630">
        <v>0.5</v>
      </c>
      <c r="U1156" s="612">
        <v>1</v>
      </c>
    </row>
    <row r="1157" spans="1:21" ht="14.4" customHeight="1" x14ac:dyDescent="0.3">
      <c r="A1157" s="565">
        <v>30</v>
      </c>
      <c r="B1157" s="566" t="s">
        <v>438</v>
      </c>
      <c r="C1157" s="566">
        <v>89301303</v>
      </c>
      <c r="D1157" s="628" t="s">
        <v>3534</v>
      </c>
      <c r="E1157" s="629" t="s">
        <v>2276</v>
      </c>
      <c r="F1157" s="566" t="s">
        <v>2263</v>
      </c>
      <c r="G1157" s="566" t="s">
        <v>2884</v>
      </c>
      <c r="H1157" s="566" t="s">
        <v>1360</v>
      </c>
      <c r="I1157" s="566" t="s">
        <v>2248</v>
      </c>
      <c r="J1157" s="566" t="s">
        <v>1505</v>
      </c>
      <c r="K1157" s="566" t="s">
        <v>555</v>
      </c>
      <c r="L1157" s="567">
        <v>137.74</v>
      </c>
      <c r="M1157" s="567">
        <v>137.74</v>
      </c>
      <c r="N1157" s="566">
        <v>1</v>
      </c>
      <c r="O1157" s="630">
        <v>1</v>
      </c>
      <c r="P1157" s="567">
        <v>137.74</v>
      </c>
      <c r="Q1157" s="582">
        <v>1</v>
      </c>
      <c r="R1157" s="566">
        <v>1</v>
      </c>
      <c r="S1157" s="582">
        <v>1</v>
      </c>
      <c r="T1157" s="630">
        <v>1</v>
      </c>
      <c r="U1157" s="612">
        <v>1</v>
      </c>
    </row>
    <row r="1158" spans="1:21" ht="14.4" customHeight="1" x14ac:dyDescent="0.3">
      <c r="A1158" s="565">
        <v>30</v>
      </c>
      <c r="B1158" s="566" t="s">
        <v>438</v>
      </c>
      <c r="C1158" s="566">
        <v>89301303</v>
      </c>
      <c r="D1158" s="628" t="s">
        <v>3534</v>
      </c>
      <c r="E1158" s="629" t="s">
        <v>2276</v>
      </c>
      <c r="F1158" s="566" t="s">
        <v>2263</v>
      </c>
      <c r="G1158" s="566" t="s">
        <v>2383</v>
      </c>
      <c r="H1158" s="566" t="s">
        <v>437</v>
      </c>
      <c r="I1158" s="566" t="s">
        <v>2384</v>
      </c>
      <c r="J1158" s="566" t="s">
        <v>931</v>
      </c>
      <c r="K1158" s="566" t="s">
        <v>2385</v>
      </c>
      <c r="L1158" s="567">
        <v>0</v>
      </c>
      <c r="M1158" s="567">
        <v>0</v>
      </c>
      <c r="N1158" s="566">
        <v>1</v>
      </c>
      <c r="O1158" s="630">
        <v>0.5</v>
      </c>
      <c r="P1158" s="567">
        <v>0</v>
      </c>
      <c r="Q1158" s="582"/>
      <c r="R1158" s="566">
        <v>1</v>
      </c>
      <c r="S1158" s="582">
        <v>1</v>
      </c>
      <c r="T1158" s="630">
        <v>0.5</v>
      </c>
      <c r="U1158" s="612">
        <v>1</v>
      </c>
    </row>
    <row r="1159" spans="1:21" ht="14.4" customHeight="1" x14ac:dyDescent="0.3">
      <c r="A1159" s="565">
        <v>30</v>
      </c>
      <c r="B1159" s="566" t="s">
        <v>438</v>
      </c>
      <c r="C1159" s="566">
        <v>89301303</v>
      </c>
      <c r="D1159" s="628" t="s">
        <v>3534</v>
      </c>
      <c r="E1159" s="629" t="s">
        <v>2276</v>
      </c>
      <c r="F1159" s="566" t="s">
        <v>2263</v>
      </c>
      <c r="G1159" s="566" t="s">
        <v>2383</v>
      </c>
      <c r="H1159" s="566" t="s">
        <v>437</v>
      </c>
      <c r="I1159" s="566" t="s">
        <v>2016</v>
      </c>
      <c r="J1159" s="566" t="s">
        <v>2017</v>
      </c>
      <c r="K1159" s="566" t="s">
        <v>2018</v>
      </c>
      <c r="L1159" s="567">
        <v>65.069999999999993</v>
      </c>
      <c r="M1159" s="567">
        <v>65.069999999999993</v>
      </c>
      <c r="N1159" s="566">
        <v>1</v>
      </c>
      <c r="O1159" s="630">
        <v>0.5</v>
      </c>
      <c r="P1159" s="567">
        <v>65.069999999999993</v>
      </c>
      <c r="Q1159" s="582">
        <v>1</v>
      </c>
      <c r="R1159" s="566">
        <v>1</v>
      </c>
      <c r="S1159" s="582">
        <v>1</v>
      </c>
      <c r="T1159" s="630">
        <v>0.5</v>
      </c>
      <c r="U1159" s="612">
        <v>1</v>
      </c>
    </row>
    <row r="1160" spans="1:21" ht="14.4" customHeight="1" x14ac:dyDescent="0.3">
      <c r="A1160" s="565">
        <v>30</v>
      </c>
      <c r="B1160" s="566" t="s">
        <v>438</v>
      </c>
      <c r="C1160" s="566">
        <v>89301303</v>
      </c>
      <c r="D1160" s="628" t="s">
        <v>3534</v>
      </c>
      <c r="E1160" s="629" t="s">
        <v>2276</v>
      </c>
      <c r="F1160" s="566" t="s">
        <v>2263</v>
      </c>
      <c r="G1160" s="566" t="s">
        <v>2383</v>
      </c>
      <c r="H1160" s="566" t="s">
        <v>1360</v>
      </c>
      <c r="I1160" s="566" t="s">
        <v>2024</v>
      </c>
      <c r="J1160" s="566" t="s">
        <v>1438</v>
      </c>
      <c r="K1160" s="566" t="s">
        <v>2025</v>
      </c>
      <c r="L1160" s="567">
        <v>86.76</v>
      </c>
      <c r="M1160" s="567">
        <v>86.76</v>
      </c>
      <c r="N1160" s="566">
        <v>1</v>
      </c>
      <c r="O1160" s="630">
        <v>1</v>
      </c>
      <c r="P1160" s="567">
        <v>86.76</v>
      </c>
      <c r="Q1160" s="582">
        <v>1</v>
      </c>
      <c r="R1160" s="566">
        <v>1</v>
      </c>
      <c r="S1160" s="582">
        <v>1</v>
      </c>
      <c r="T1160" s="630">
        <v>1</v>
      </c>
      <c r="U1160" s="612">
        <v>1</v>
      </c>
    </row>
    <row r="1161" spans="1:21" ht="14.4" customHeight="1" x14ac:dyDescent="0.3">
      <c r="A1161" s="565">
        <v>30</v>
      </c>
      <c r="B1161" s="566" t="s">
        <v>438</v>
      </c>
      <c r="C1161" s="566">
        <v>89301303</v>
      </c>
      <c r="D1161" s="628" t="s">
        <v>3534</v>
      </c>
      <c r="E1161" s="629" t="s">
        <v>2276</v>
      </c>
      <c r="F1161" s="566" t="s">
        <v>2263</v>
      </c>
      <c r="G1161" s="566" t="s">
        <v>2383</v>
      </c>
      <c r="H1161" s="566" t="s">
        <v>437</v>
      </c>
      <c r="I1161" s="566" t="s">
        <v>2026</v>
      </c>
      <c r="J1161" s="566" t="s">
        <v>2027</v>
      </c>
      <c r="K1161" s="566" t="s">
        <v>2028</v>
      </c>
      <c r="L1161" s="567">
        <v>50.57</v>
      </c>
      <c r="M1161" s="567">
        <v>50.57</v>
      </c>
      <c r="N1161" s="566">
        <v>1</v>
      </c>
      <c r="O1161" s="630">
        <v>0.5</v>
      </c>
      <c r="P1161" s="567"/>
      <c r="Q1161" s="582">
        <v>0</v>
      </c>
      <c r="R1161" s="566"/>
      <c r="S1161" s="582">
        <v>0</v>
      </c>
      <c r="T1161" s="630"/>
      <c r="U1161" s="612">
        <v>0</v>
      </c>
    </row>
    <row r="1162" spans="1:21" ht="14.4" customHeight="1" x14ac:dyDescent="0.3">
      <c r="A1162" s="565">
        <v>30</v>
      </c>
      <c r="B1162" s="566" t="s">
        <v>438</v>
      </c>
      <c r="C1162" s="566">
        <v>89301303</v>
      </c>
      <c r="D1162" s="628" t="s">
        <v>3534</v>
      </c>
      <c r="E1162" s="629" t="s">
        <v>2276</v>
      </c>
      <c r="F1162" s="566" t="s">
        <v>2263</v>
      </c>
      <c r="G1162" s="566" t="s">
        <v>2383</v>
      </c>
      <c r="H1162" s="566" t="s">
        <v>437</v>
      </c>
      <c r="I1162" s="566" t="s">
        <v>2029</v>
      </c>
      <c r="J1162" s="566" t="s">
        <v>2030</v>
      </c>
      <c r="K1162" s="566" t="s">
        <v>2031</v>
      </c>
      <c r="L1162" s="567">
        <v>86.76</v>
      </c>
      <c r="M1162" s="567">
        <v>173.52</v>
      </c>
      <c r="N1162" s="566">
        <v>2</v>
      </c>
      <c r="O1162" s="630">
        <v>1</v>
      </c>
      <c r="P1162" s="567">
        <v>173.52</v>
      </c>
      <c r="Q1162" s="582">
        <v>1</v>
      </c>
      <c r="R1162" s="566">
        <v>2</v>
      </c>
      <c r="S1162" s="582">
        <v>1</v>
      </c>
      <c r="T1162" s="630">
        <v>1</v>
      </c>
      <c r="U1162" s="612">
        <v>1</v>
      </c>
    </row>
    <row r="1163" spans="1:21" ht="14.4" customHeight="1" x14ac:dyDescent="0.3">
      <c r="A1163" s="565">
        <v>30</v>
      </c>
      <c r="B1163" s="566" t="s">
        <v>438</v>
      </c>
      <c r="C1163" s="566">
        <v>89301303</v>
      </c>
      <c r="D1163" s="628" t="s">
        <v>3534</v>
      </c>
      <c r="E1163" s="629" t="s">
        <v>2276</v>
      </c>
      <c r="F1163" s="566" t="s">
        <v>2263</v>
      </c>
      <c r="G1163" s="566" t="s">
        <v>2397</v>
      </c>
      <c r="H1163" s="566" t="s">
        <v>1360</v>
      </c>
      <c r="I1163" s="566" t="s">
        <v>3494</v>
      </c>
      <c r="J1163" s="566" t="s">
        <v>3495</v>
      </c>
      <c r="K1163" s="566" t="s">
        <v>3496</v>
      </c>
      <c r="L1163" s="567">
        <v>115.18</v>
      </c>
      <c r="M1163" s="567">
        <v>345.54</v>
      </c>
      <c r="N1163" s="566">
        <v>3</v>
      </c>
      <c r="O1163" s="630">
        <v>0.5</v>
      </c>
      <c r="P1163" s="567">
        <v>345.54</v>
      </c>
      <c r="Q1163" s="582">
        <v>1</v>
      </c>
      <c r="R1163" s="566">
        <v>3</v>
      </c>
      <c r="S1163" s="582">
        <v>1</v>
      </c>
      <c r="T1163" s="630">
        <v>0.5</v>
      </c>
      <c r="U1163" s="612">
        <v>1</v>
      </c>
    </row>
    <row r="1164" spans="1:21" ht="14.4" customHeight="1" x14ac:dyDescent="0.3">
      <c r="A1164" s="565">
        <v>30</v>
      </c>
      <c r="B1164" s="566" t="s">
        <v>438</v>
      </c>
      <c r="C1164" s="566">
        <v>89301303</v>
      </c>
      <c r="D1164" s="628" t="s">
        <v>3534</v>
      </c>
      <c r="E1164" s="629" t="s">
        <v>2276</v>
      </c>
      <c r="F1164" s="566" t="s">
        <v>2263</v>
      </c>
      <c r="G1164" s="566" t="s">
        <v>2397</v>
      </c>
      <c r="H1164" s="566" t="s">
        <v>437</v>
      </c>
      <c r="I1164" s="566" t="s">
        <v>3497</v>
      </c>
      <c r="J1164" s="566" t="s">
        <v>805</v>
      </c>
      <c r="K1164" s="566" t="s">
        <v>3496</v>
      </c>
      <c r="L1164" s="567">
        <v>115.18</v>
      </c>
      <c r="M1164" s="567">
        <v>115.18</v>
      </c>
      <c r="N1164" s="566">
        <v>1</v>
      </c>
      <c r="O1164" s="630">
        <v>1</v>
      </c>
      <c r="P1164" s="567">
        <v>115.18</v>
      </c>
      <c r="Q1164" s="582">
        <v>1</v>
      </c>
      <c r="R1164" s="566">
        <v>1</v>
      </c>
      <c r="S1164" s="582">
        <v>1</v>
      </c>
      <c r="T1164" s="630">
        <v>1</v>
      </c>
      <c r="U1164" s="612">
        <v>1</v>
      </c>
    </row>
    <row r="1165" spans="1:21" ht="14.4" customHeight="1" x14ac:dyDescent="0.3">
      <c r="A1165" s="565">
        <v>30</v>
      </c>
      <c r="B1165" s="566" t="s">
        <v>438</v>
      </c>
      <c r="C1165" s="566">
        <v>89301303</v>
      </c>
      <c r="D1165" s="628" t="s">
        <v>3534</v>
      </c>
      <c r="E1165" s="629" t="s">
        <v>2276</v>
      </c>
      <c r="F1165" s="566" t="s">
        <v>2263</v>
      </c>
      <c r="G1165" s="566" t="s">
        <v>2896</v>
      </c>
      <c r="H1165" s="566" t="s">
        <v>437</v>
      </c>
      <c r="I1165" s="566" t="s">
        <v>3498</v>
      </c>
      <c r="J1165" s="566" t="s">
        <v>2898</v>
      </c>
      <c r="K1165" s="566" t="s">
        <v>2899</v>
      </c>
      <c r="L1165" s="567">
        <v>298.88</v>
      </c>
      <c r="M1165" s="567">
        <v>597.76</v>
      </c>
      <c r="N1165" s="566">
        <v>2</v>
      </c>
      <c r="O1165" s="630">
        <v>0.5</v>
      </c>
      <c r="P1165" s="567">
        <v>597.76</v>
      </c>
      <c r="Q1165" s="582">
        <v>1</v>
      </c>
      <c r="R1165" s="566">
        <v>2</v>
      </c>
      <c r="S1165" s="582">
        <v>1</v>
      </c>
      <c r="T1165" s="630">
        <v>0.5</v>
      </c>
      <c r="U1165" s="612">
        <v>1</v>
      </c>
    </row>
    <row r="1166" spans="1:21" ht="14.4" customHeight="1" x14ac:dyDescent="0.3">
      <c r="A1166" s="565">
        <v>30</v>
      </c>
      <c r="B1166" s="566" t="s">
        <v>438</v>
      </c>
      <c r="C1166" s="566">
        <v>89301303</v>
      </c>
      <c r="D1166" s="628" t="s">
        <v>3534</v>
      </c>
      <c r="E1166" s="629" t="s">
        <v>2276</v>
      </c>
      <c r="F1166" s="566" t="s">
        <v>2263</v>
      </c>
      <c r="G1166" s="566" t="s">
        <v>2402</v>
      </c>
      <c r="H1166" s="566" t="s">
        <v>437</v>
      </c>
      <c r="I1166" s="566" t="s">
        <v>2412</v>
      </c>
      <c r="J1166" s="566" t="s">
        <v>605</v>
      </c>
      <c r="K1166" s="566" t="s">
        <v>2413</v>
      </c>
      <c r="L1166" s="567">
        <v>33.68</v>
      </c>
      <c r="M1166" s="567">
        <v>101.03999999999999</v>
      </c>
      <c r="N1166" s="566">
        <v>3</v>
      </c>
      <c r="O1166" s="630">
        <v>1</v>
      </c>
      <c r="P1166" s="567"/>
      <c r="Q1166" s="582">
        <v>0</v>
      </c>
      <c r="R1166" s="566"/>
      <c r="S1166" s="582">
        <v>0</v>
      </c>
      <c r="T1166" s="630"/>
      <c r="U1166" s="612">
        <v>0</v>
      </c>
    </row>
    <row r="1167" spans="1:21" ht="14.4" customHeight="1" x14ac:dyDescent="0.3">
      <c r="A1167" s="565">
        <v>30</v>
      </c>
      <c r="B1167" s="566" t="s">
        <v>438</v>
      </c>
      <c r="C1167" s="566">
        <v>89301303</v>
      </c>
      <c r="D1167" s="628" t="s">
        <v>3534</v>
      </c>
      <c r="E1167" s="629" t="s">
        <v>2276</v>
      </c>
      <c r="F1167" s="566" t="s">
        <v>2263</v>
      </c>
      <c r="G1167" s="566" t="s">
        <v>2421</v>
      </c>
      <c r="H1167" s="566" t="s">
        <v>437</v>
      </c>
      <c r="I1167" s="566" t="s">
        <v>1780</v>
      </c>
      <c r="J1167" s="566" t="s">
        <v>833</v>
      </c>
      <c r="K1167" s="566" t="s">
        <v>834</v>
      </c>
      <c r="L1167" s="567">
        <v>190.48</v>
      </c>
      <c r="M1167" s="567">
        <v>571.43999999999994</v>
      </c>
      <c r="N1167" s="566">
        <v>3</v>
      </c>
      <c r="O1167" s="630">
        <v>1</v>
      </c>
      <c r="P1167" s="567">
        <v>571.43999999999994</v>
      </c>
      <c r="Q1167" s="582">
        <v>1</v>
      </c>
      <c r="R1167" s="566">
        <v>3</v>
      </c>
      <c r="S1167" s="582">
        <v>1</v>
      </c>
      <c r="T1167" s="630">
        <v>1</v>
      </c>
      <c r="U1167" s="612">
        <v>1</v>
      </c>
    </row>
    <row r="1168" spans="1:21" ht="14.4" customHeight="1" x14ac:dyDescent="0.3">
      <c r="A1168" s="565">
        <v>30</v>
      </c>
      <c r="B1168" s="566" t="s">
        <v>438</v>
      </c>
      <c r="C1168" s="566">
        <v>89301303</v>
      </c>
      <c r="D1168" s="628" t="s">
        <v>3534</v>
      </c>
      <c r="E1168" s="629" t="s">
        <v>2276</v>
      </c>
      <c r="F1168" s="566" t="s">
        <v>2263</v>
      </c>
      <c r="G1168" s="566" t="s">
        <v>2442</v>
      </c>
      <c r="H1168" s="566" t="s">
        <v>1360</v>
      </c>
      <c r="I1168" s="566" t="s">
        <v>2447</v>
      </c>
      <c r="J1168" s="566" t="s">
        <v>1363</v>
      </c>
      <c r="K1168" s="566" t="s">
        <v>1939</v>
      </c>
      <c r="L1168" s="567">
        <v>56.95</v>
      </c>
      <c r="M1168" s="567">
        <v>170.85000000000002</v>
      </c>
      <c r="N1168" s="566">
        <v>3</v>
      </c>
      <c r="O1168" s="630">
        <v>1</v>
      </c>
      <c r="P1168" s="567">
        <v>170.85000000000002</v>
      </c>
      <c r="Q1168" s="582">
        <v>1</v>
      </c>
      <c r="R1168" s="566">
        <v>3</v>
      </c>
      <c r="S1168" s="582">
        <v>1</v>
      </c>
      <c r="T1168" s="630">
        <v>1</v>
      </c>
      <c r="U1168" s="612">
        <v>1</v>
      </c>
    </row>
    <row r="1169" spans="1:21" ht="14.4" customHeight="1" x14ac:dyDescent="0.3">
      <c r="A1169" s="565">
        <v>30</v>
      </c>
      <c r="B1169" s="566" t="s">
        <v>438</v>
      </c>
      <c r="C1169" s="566">
        <v>89301303</v>
      </c>
      <c r="D1169" s="628" t="s">
        <v>3534</v>
      </c>
      <c r="E1169" s="629" t="s">
        <v>2276</v>
      </c>
      <c r="F1169" s="566" t="s">
        <v>2263</v>
      </c>
      <c r="G1169" s="566" t="s">
        <v>2774</v>
      </c>
      <c r="H1169" s="566" t="s">
        <v>437</v>
      </c>
      <c r="I1169" s="566" t="s">
        <v>2775</v>
      </c>
      <c r="J1169" s="566" t="s">
        <v>954</v>
      </c>
      <c r="K1169" s="566" t="s">
        <v>955</v>
      </c>
      <c r="L1169" s="567">
        <v>156.54</v>
      </c>
      <c r="M1169" s="567">
        <v>469.62</v>
      </c>
      <c r="N1169" s="566">
        <v>3</v>
      </c>
      <c r="O1169" s="630">
        <v>0.5</v>
      </c>
      <c r="P1169" s="567">
        <v>469.62</v>
      </c>
      <c r="Q1169" s="582">
        <v>1</v>
      </c>
      <c r="R1169" s="566">
        <v>3</v>
      </c>
      <c r="S1169" s="582">
        <v>1</v>
      </c>
      <c r="T1169" s="630">
        <v>0.5</v>
      </c>
      <c r="U1169" s="612">
        <v>1</v>
      </c>
    </row>
    <row r="1170" spans="1:21" ht="14.4" customHeight="1" x14ac:dyDescent="0.3">
      <c r="A1170" s="565">
        <v>30</v>
      </c>
      <c r="B1170" s="566" t="s">
        <v>438</v>
      </c>
      <c r="C1170" s="566">
        <v>89301303</v>
      </c>
      <c r="D1170" s="628" t="s">
        <v>3534</v>
      </c>
      <c r="E1170" s="629" t="s">
        <v>2276</v>
      </c>
      <c r="F1170" s="566" t="s">
        <v>2263</v>
      </c>
      <c r="G1170" s="566" t="s">
        <v>2459</v>
      </c>
      <c r="H1170" s="566" t="s">
        <v>437</v>
      </c>
      <c r="I1170" s="566" t="s">
        <v>2460</v>
      </c>
      <c r="J1170" s="566" t="s">
        <v>1191</v>
      </c>
      <c r="K1170" s="566" t="s">
        <v>2461</v>
      </c>
      <c r="L1170" s="567">
        <v>112.13</v>
      </c>
      <c r="M1170" s="567">
        <v>112.13</v>
      </c>
      <c r="N1170" s="566">
        <v>1</v>
      </c>
      <c r="O1170" s="630">
        <v>0.5</v>
      </c>
      <c r="P1170" s="567">
        <v>112.13</v>
      </c>
      <c r="Q1170" s="582">
        <v>1</v>
      </c>
      <c r="R1170" s="566">
        <v>1</v>
      </c>
      <c r="S1170" s="582">
        <v>1</v>
      </c>
      <c r="T1170" s="630">
        <v>0.5</v>
      </c>
      <c r="U1170" s="612">
        <v>1</v>
      </c>
    </row>
    <row r="1171" spans="1:21" ht="14.4" customHeight="1" x14ac:dyDescent="0.3">
      <c r="A1171" s="565">
        <v>30</v>
      </c>
      <c r="B1171" s="566" t="s">
        <v>438</v>
      </c>
      <c r="C1171" s="566">
        <v>89301303</v>
      </c>
      <c r="D1171" s="628" t="s">
        <v>3534</v>
      </c>
      <c r="E1171" s="629" t="s">
        <v>2276</v>
      </c>
      <c r="F1171" s="566" t="s">
        <v>2263</v>
      </c>
      <c r="G1171" s="566" t="s">
        <v>2787</v>
      </c>
      <c r="H1171" s="566" t="s">
        <v>1360</v>
      </c>
      <c r="I1171" s="566" t="s">
        <v>3499</v>
      </c>
      <c r="J1171" s="566" t="s">
        <v>1522</v>
      </c>
      <c r="K1171" s="566" t="s">
        <v>3500</v>
      </c>
      <c r="L1171" s="567">
        <v>1130.43</v>
      </c>
      <c r="M1171" s="567">
        <v>1130.43</v>
      </c>
      <c r="N1171" s="566">
        <v>1</v>
      </c>
      <c r="O1171" s="630">
        <v>1</v>
      </c>
      <c r="P1171" s="567">
        <v>1130.43</v>
      </c>
      <c r="Q1171" s="582">
        <v>1</v>
      </c>
      <c r="R1171" s="566">
        <v>1</v>
      </c>
      <c r="S1171" s="582">
        <v>1</v>
      </c>
      <c r="T1171" s="630">
        <v>1</v>
      </c>
      <c r="U1171" s="612">
        <v>1</v>
      </c>
    </row>
    <row r="1172" spans="1:21" ht="14.4" customHeight="1" x14ac:dyDescent="0.3">
      <c r="A1172" s="565">
        <v>30</v>
      </c>
      <c r="B1172" s="566" t="s">
        <v>438</v>
      </c>
      <c r="C1172" s="566">
        <v>89301303</v>
      </c>
      <c r="D1172" s="628" t="s">
        <v>3534</v>
      </c>
      <c r="E1172" s="629" t="s">
        <v>2276</v>
      </c>
      <c r="F1172" s="566" t="s">
        <v>2263</v>
      </c>
      <c r="G1172" s="566" t="s">
        <v>2468</v>
      </c>
      <c r="H1172" s="566" t="s">
        <v>437</v>
      </c>
      <c r="I1172" s="566" t="s">
        <v>2469</v>
      </c>
      <c r="J1172" s="566" t="s">
        <v>702</v>
      </c>
      <c r="K1172" s="566" t="s">
        <v>2470</v>
      </c>
      <c r="L1172" s="567">
        <v>219.94</v>
      </c>
      <c r="M1172" s="567">
        <v>219.94</v>
      </c>
      <c r="N1172" s="566">
        <v>1</v>
      </c>
      <c r="O1172" s="630">
        <v>0.5</v>
      </c>
      <c r="P1172" s="567">
        <v>219.94</v>
      </c>
      <c r="Q1172" s="582">
        <v>1</v>
      </c>
      <c r="R1172" s="566">
        <v>1</v>
      </c>
      <c r="S1172" s="582">
        <v>1</v>
      </c>
      <c r="T1172" s="630">
        <v>0.5</v>
      </c>
      <c r="U1172" s="612">
        <v>1</v>
      </c>
    </row>
    <row r="1173" spans="1:21" ht="14.4" customHeight="1" x14ac:dyDescent="0.3">
      <c r="A1173" s="565">
        <v>30</v>
      </c>
      <c r="B1173" s="566" t="s">
        <v>438</v>
      </c>
      <c r="C1173" s="566">
        <v>89301303</v>
      </c>
      <c r="D1173" s="628" t="s">
        <v>3534</v>
      </c>
      <c r="E1173" s="629" t="s">
        <v>2276</v>
      </c>
      <c r="F1173" s="566" t="s">
        <v>2263</v>
      </c>
      <c r="G1173" s="566" t="s">
        <v>2812</v>
      </c>
      <c r="H1173" s="566" t="s">
        <v>437</v>
      </c>
      <c r="I1173" s="566" t="s">
        <v>3300</v>
      </c>
      <c r="J1173" s="566" t="s">
        <v>915</v>
      </c>
      <c r="K1173" s="566" t="s">
        <v>3301</v>
      </c>
      <c r="L1173" s="567">
        <v>432.32</v>
      </c>
      <c r="M1173" s="567">
        <v>432.32</v>
      </c>
      <c r="N1173" s="566">
        <v>1</v>
      </c>
      <c r="O1173" s="630">
        <v>0.5</v>
      </c>
      <c r="P1173" s="567">
        <v>432.32</v>
      </c>
      <c r="Q1173" s="582">
        <v>1</v>
      </c>
      <c r="R1173" s="566">
        <v>1</v>
      </c>
      <c r="S1173" s="582">
        <v>1</v>
      </c>
      <c r="T1173" s="630">
        <v>0.5</v>
      </c>
      <c r="U1173" s="612">
        <v>1</v>
      </c>
    </row>
    <row r="1174" spans="1:21" ht="14.4" customHeight="1" x14ac:dyDescent="0.3">
      <c r="A1174" s="565">
        <v>30</v>
      </c>
      <c r="B1174" s="566" t="s">
        <v>438</v>
      </c>
      <c r="C1174" s="566">
        <v>89301303</v>
      </c>
      <c r="D1174" s="628" t="s">
        <v>3534</v>
      </c>
      <c r="E1174" s="629" t="s">
        <v>2276</v>
      </c>
      <c r="F1174" s="566" t="s">
        <v>2263</v>
      </c>
      <c r="G1174" s="566" t="s">
        <v>2673</v>
      </c>
      <c r="H1174" s="566" t="s">
        <v>437</v>
      </c>
      <c r="I1174" s="566" t="s">
        <v>2955</v>
      </c>
      <c r="J1174" s="566" t="s">
        <v>1153</v>
      </c>
      <c r="K1174" s="566" t="s">
        <v>1155</v>
      </c>
      <c r="L1174" s="567">
        <v>0</v>
      </c>
      <c r="M1174" s="567">
        <v>0</v>
      </c>
      <c r="N1174" s="566">
        <v>2</v>
      </c>
      <c r="O1174" s="630">
        <v>0.5</v>
      </c>
      <c r="P1174" s="567"/>
      <c r="Q1174" s="582"/>
      <c r="R1174" s="566"/>
      <c r="S1174" s="582">
        <v>0</v>
      </c>
      <c r="T1174" s="630"/>
      <c r="U1174" s="612">
        <v>0</v>
      </c>
    </row>
    <row r="1175" spans="1:21" ht="14.4" customHeight="1" x14ac:dyDescent="0.3">
      <c r="A1175" s="565">
        <v>30</v>
      </c>
      <c r="B1175" s="566" t="s">
        <v>438</v>
      </c>
      <c r="C1175" s="566">
        <v>89301303</v>
      </c>
      <c r="D1175" s="628" t="s">
        <v>3534</v>
      </c>
      <c r="E1175" s="629" t="s">
        <v>2276</v>
      </c>
      <c r="F1175" s="566" t="s">
        <v>2263</v>
      </c>
      <c r="G1175" s="566" t="s">
        <v>3501</v>
      </c>
      <c r="H1175" s="566" t="s">
        <v>437</v>
      </c>
      <c r="I1175" s="566" t="s">
        <v>3502</v>
      </c>
      <c r="J1175" s="566" t="s">
        <v>3503</v>
      </c>
      <c r="K1175" s="566" t="s">
        <v>503</v>
      </c>
      <c r="L1175" s="567">
        <v>49.28</v>
      </c>
      <c r="M1175" s="567">
        <v>98.56</v>
      </c>
      <c r="N1175" s="566">
        <v>2</v>
      </c>
      <c r="O1175" s="630">
        <v>1</v>
      </c>
      <c r="P1175" s="567">
        <v>98.56</v>
      </c>
      <c r="Q1175" s="582">
        <v>1</v>
      </c>
      <c r="R1175" s="566">
        <v>2</v>
      </c>
      <c r="S1175" s="582">
        <v>1</v>
      </c>
      <c r="T1175" s="630">
        <v>1</v>
      </c>
      <c r="U1175" s="612">
        <v>1</v>
      </c>
    </row>
    <row r="1176" spans="1:21" ht="14.4" customHeight="1" x14ac:dyDescent="0.3">
      <c r="A1176" s="565">
        <v>30</v>
      </c>
      <c r="B1176" s="566" t="s">
        <v>438</v>
      </c>
      <c r="C1176" s="566">
        <v>89301303</v>
      </c>
      <c r="D1176" s="628" t="s">
        <v>3534</v>
      </c>
      <c r="E1176" s="629" t="s">
        <v>2276</v>
      </c>
      <c r="F1176" s="566" t="s">
        <v>2264</v>
      </c>
      <c r="G1176" s="566" t="s">
        <v>2360</v>
      </c>
      <c r="H1176" s="566" t="s">
        <v>437</v>
      </c>
      <c r="I1176" s="566" t="s">
        <v>3475</v>
      </c>
      <c r="J1176" s="566" t="s">
        <v>2362</v>
      </c>
      <c r="K1176" s="566"/>
      <c r="L1176" s="567">
        <v>0</v>
      </c>
      <c r="M1176" s="567">
        <v>0</v>
      </c>
      <c r="N1176" s="566">
        <v>7</v>
      </c>
      <c r="O1176" s="630">
        <v>7</v>
      </c>
      <c r="P1176" s="567">
        <v>0</v>
      </c>
      <c r="Q1176" s="582"/>
      <c r="R1176" s="566">
        <v>4</v>
      </c>
      <c r="S1176" s="582">
        <v>0.5714285714285714</v>
      </c>
      <c r="T1176" s="630">
        <v>4</v>
      </c>
      <c r="U1176" s="612">
        <v>0.5714285714285714</v>
      </c>
    </row>
    <row r="1177" spans="1:21" ht="14.4" customHeight="1" x14ac:dyDescent="0.3">
      <c r="A1177" s="565">
        <v>30</v>
      </c>
      <c r="B1177" s="566" t="s">
        <v>438</v>
      </c>
      <c r="C1177" s="566">
        <v>89301303</v>
      </c>
      <c r="D1177" s="628" t="s">
        <v>3534</v>
      </c>
      <c r="E1177" s="629" t="s">
        <v>2276</v>
      </c>
      <c r="F1177" s="566" t="s">
        <v>2265</v>
      </c>
      <c r="G1177" s="566" t="s">
        <v>2499</v>
      </c>
      <c r="H1177" s="566" t="s">
        <v>437</v>
      </c>
      <c r="I1177" s="566" t="s">
        <v>2500</v>
      </c>
      <c r="J1177" s="566" t="s">
        <v>2501</v>
      </c>
      <c r="K1177" s="566" t="s">
        <v>2502</v>
      </c>
      <c r="L1177" s="567">
        <v>410</v>
      </c>
      <c r="M1177" s="567">
        <v>820</v>
      </c>
      <c r="N1177" s="566">
        <v>2</v>
      </c>
      <c r="O1177" s="630">
        <v>2</v>
      </c>
      <c r="P1177" s="567"/>
      <c r="Q1177" s="582">
        <v>0</v>
      </c>
      <c r="R1177" s="566"/>
      <c r="S1177" s="582">
        <v>0</v>
      </c>
      <c r="T1177" s="630"/>
      <c r="U1177" s="612">
        <v>0</v>
      </c>
    </row>
    <row r="1178" spans="1:21" ht="14.4" customHeight="1" x14ac:dyDescent="0.3">
      <c r="A1178" s="565">
        <v>30</v>
      </c>
      <c r="B1178" s="566" t="s">
        <v>438</v>
      </c>
      <c r="C1178" s="566">
        <v>89301303</v>
      </c>
      <c r="D1178" s="628" t="s">
        <v>3534</v>
      </c>
      <c r="E1178" s="629" t="s">
        <v>2277</v>
      </c>
      <c r="F1178" s="566" t="s">
        <v>2263</v>
      </c>
      <c r="G1178" s="566" t="s">
        <v>3361</v>
      </c>
      <c r="H1178" s="566" t="s">
        <v>437</v>
      </c>
      <c r="I1178" s="566" t="s">
        <v>3504</v>
      </c>
      <c r="J1178" s="566" t="s">
        <v>760</v>
      </c>
      <c r="K1178" s="566" t="s">
        <v>3505</v>
      </c>
      <c r="L1178" s="567">
        <v>1354.54</v>
      </c>
      <c r="M1178" s="567">
        <v>1354.54</v>
      </c>
      <c r="N1178" s="566">
        <v>1</v>
      </c>
      <c r="O1178" s="630">
        <v>1</v>
      </c>
      <c r="P1178" s="567">
        <v>1354.54</v>
      </c>
      <c r="Q1178" s="582">
        <v>1</v>
      </c>
      <c r="R1178" s="566">
        <v>1</v>
      </c>
      <c r="S1178" s="582">
        <v>1</v>
      </c>
      <c r="T1178" s="630">
        <v>1</v>
      </c>
      <c r="U1178" s="612">
        <v>1</v>
      </c>
    </row>
    <row r="1179" spans="1:21" ht="14.4" customHeight="1" x14ac:dyDescent="0.3">
      <c r="A1179" s="565">
        <v>30</v>
      </c>
      <c r="B1179" s="566" t="s">
        <v>438</v>
      </c>
      <c r="C1179" s="566">
        <v>89301303</v>
      </c>
      <c r="D1179" s="628" t="s">
        <v>3534</v>
      </c>
      <c r="E1179" s="629" t="s">
        <v>2277</v>
      </c>
      <c r="F1179" s="566" t="s">
        <v>2263</v>
      </c>
      <c r="G1179" s="566" t="s">
        <v>2281</v>
      </c>
      <c r="H1179" s="566" t="s">
        <v>1360</v>
      </c>
      <c r="I1179" s="566" t="s">
        <v>2117</v>
      </c>
      <c r="J1179" s="566" t="s">
        <v>1506</v>
      </c>
      <c r="K1179" s="566" t="s">
        <v>1507</v>
      </c>
      <c r="L1179" s="567">
        <v>89.6</v>
      </c>
      <c r="M1179" s="567">
        <v>179.2</v>
      </c>
      <c r="N1179" s="566">
        <v>2</v>
      </c>
      <c r="O1179" s="630">
        <v>0.5</v>
      </c>
      <c r="P1179" s="567">
        <v>179.2</v>
      </c>
      <c r="Q1179" s="582">
        <v>1</v>
      </c>
      <c r="R1179" s="566">
        <v>2</v>
      </c>
      <c r="S1179" s="582">
        <v>1</v>
      </c>
      <c r="T1179" s="630">
        <v>0.5</v>
      </c>
      <c r="U1179" s="612">
        <v>1</v>
      </c>
    </row>
    <row r="1180" spans="1:21" ht="14.4" customHeight="1" x14ac:dyDescent="0.3">
      <c r="A1180" s="565">
        <v>30</v>
      </c>
      <c r="B1180" s="566" t="s">
        <v>438</v>
      </c>
      <c r="C1180" s="566">
        <v>89301303</v>
      </c>
      <c r="D1180" s="628" t="s">
        <v>3534</v>
      </c>
      <c r="E1180" s="629" t="s">
        <v>2277</v>
      </c>
      <c r="F1180" s="566" t="s">
        <v>2263</v>
      </c>
      <c r="G1180" s="566" t="s">
        <v>2290</v>
      </c>
      <c r="H1180" s="566" t="s">
        <v>437</v>
      </c>
      <c r="I1180" s="566" t="s">
        <v>3506</v>
      </c>
      <c r="J1180" s="566" t="s">
        <v>1487</v>
      </c>
      <c r="K1180" s="566" t="s">
        <v>559</v>
      </c>
      <c r="L1180" s="567">
        <v>0</v>
      </c>
      <c r="M1180" s="567">
        <v>0</v>
      </c>
      <c r="N1180" s="566">
        <v>1</v>
      </c>
      <c r="O1180" s="630">
        <v>1</v>
      </c>
      <c r="P1180" s="567"/>
      <c r="Q1180" s="582"/>
      <c r="R1180" s="566"/>
      <c r="S1180" s="582">
        <v>0</v>
      </c>
      <c r="T1180" s="630"/>
      <c r="U1180" s="612">
        <v>0</v>
      </c>
    </row>
    <row r="1181" spans="1:21" ht="14.4" customHeight="1" x14ac:dyDescent="0.3">
      <c r="A1181" s="565">
        <v>30</v>
      </c>
      <c r="B1181" s="566" t="s">
        <v>438</v>
      </c>
      <c r="C1181" s="566">
        <v>89301303</v>
      </c>
      <c r="D1181" s="628" t="s">
        <v>3534</v>
      </c>
      <c r="E1181" s="629" t="s">
        <v>2277</v>
      </c>
      <c r="F1181" s="566" t="s">
        <v>2263</v>
      </c>
      <c r="G1181" s="566" t="s">
        <v>2290</v>
      </c>
      <c r="H1181" s="566" t="s">
        <v>437</v>
      </c>
      <c r="I1181" s="566" t="s">
        <v>3507</v>
      </c>
      <c r="J1181" s="566" t="s">
        <v>1491</v>
      </c>
      <c r="K1181" s="566" t="s">
        <v>3272</v>
      </c>
      <c r="L1181" s="567">
        <v>0</v>
      </c>
      <c r="M1181" s="567">
        <v>0</v>
      </c>
      <c r="N1181" s="566">
        <v>4</v>
      </c>
      <c r="O1181" s="630">
        <v>3.5</v>
      </c>
      <c r="P1181" s="567">
        <v>0</v>
      </c>
      <c r="Q1181" s="582"/>
      <c r="R1181" s="566">
        <v>1</v>
      </c>
      <c r="S1181" s="582">
        <v>0.25</v>
      </c>
      <c r="T1181" s="630">
        <v>1</v>
      </c>
      <c r="U1181" s="612">
        <v>0.2857142857142857</v>
      </c>
    </row>
    <row r="1182" spans="1:21" ht="14.4" customHeight="1" x14ac:dyDescent="0.3">
      <c r="A1182" s="565">
        <v>30</v>
      </c>
      <c r="B1182" s="566" t="s">
        <v>438</v>
      </c>
      <c r="C1182" s="566">
        <v>89301303</v>
      </c>
      <c r="D1182" s="628" t="s">
        <v>3534</v>
      </c>
      <c r="E1182" s="629" t="s">
        <v>2277</v>
      </c>
      <c r="F1182" s="566" t="s">
        <v>2263</v>
      </c>
      <c r="G1182" s="566" t="s">
        <v>2290</v>
      </c>
      <c r="H1182" s="566" t="s">
        <v>437</v>
      </c>
      <c r="I1182" s="566" t="s">
        <v>3508</v>
      </c>
      <c r="J1182" s="566" t="s">
        <v>1491</v>
      </c>
      <c r="K1182" s="566" t="s">
        <v>3272</v>
      </c>
      <c r="L1182" s="567">
        <v>0</v>
      </c>
      <c r="M1182" s="567">
        <v>0</v>
      </c>
      <c r="N1182" s="566">
        <v>1</v>
      </c>
      <c r="O1182" s="630">
        <v>0.5</v>
      </c>
      <c r="P1182" s="567">
        <v>0</v>
      </c>
      <c r="Q1182" s="582"/>
      <c r="R1182" s="566">
        <v>1</v>
      </c>
      <c r="S1182" s="582">
        <v>1</v>
      </c>
      <c r="T1182" s="630">
        <v>0.5</v>
      </c>
      <c r="U1182" s="612">
        <v>1</v>
      </c>
    </row>
    <row r="1183" spans="1:21" ht="14.4" customHeight="1" x14ac:dyDescent="0.3">
      <c r="A1183" s="565">
        <v>30</v>
      </c>
      <c r="B1183" s="566" t="s">
        <v>438</v>
      </c>
      <c r="C1183" s="566">
        <v>89301303</v>
      </c>
      <c r="D1183" s="628" t="s">
        <v>3534</v>
      </c>
      <c r="E1183" s="629" t="s">
        <v>2277</v>
      </c>
      <c r="F1183" s="566" t="s">
        <v>2263</v>
      </c>
      <c r="G1183" s="566" t="s">
        <v>2290</v>
      </c>
      <c r="H1183" s="566" t="s">
        <v>1360</v>
      </c>
      <c r="I1183" s="566" t="s">
        <v>1986</v>
      </c>
      <c r="J1183" s="566" t="s">
        <v>1487</v>
      </c>
      <c r="K1183" s="566" t="s">
        <v>512</v>
      </c>
      <c r="L1183" s="567">
        <v>119.41</v>
      </c>
      <c r="M1183" s="567">
        <v>358.23</v>
      </c>
      <c r="N1183" s="566">
        <v>3</v>
      </c>
      <c r="O1183" s="630">
        <v>1</v>
      </c>
      <c r="P1183" s="567"/>
      <c r="Q1183" s="582">
        <v>0</v>
      </c>
      <c r="R1183" s="566"/>
      <c r="S1183" s="582">
        <v>0</v>
      </c>
      <c r="T1183" s="630"/>
      <c r="U1183" s="612">
        <v>0</v>
      </c>
    </row>
    <row r="1184" spans="1:21" ht="14.4" customHeight="1" x14ac:dyDescent="0.3">
      <c r="A1184" s="565">
        <v>30</v>
      </c>
      <c r="B1184" s="566" t="s">
        <v>438</v>
      </c>
      <c r="C1184" s="566">
        <v>89301303</v>
      </c>
      <c r="D1184" s="628" t="s">
        <v>3534</v>
      </c>
      <c r="E1184" s="629" t="s">
        <v>2277</v>
      </c>
      <c r="F1184" s="566" t="s">
        <v>2263</v>
      </c>
      <c r="G1184" s="566" t="s">
        <v>2290</v>
      </c>
      <c r="H1184" s="566" t="s">
        <v>1360</v>
      </c>
      <c r="I1184" s="566" t="s">
        <v>1986</v>
      </c>
      <c r="J1184" s="566" t="s">
        <v>1487</v>
      </c>
      <c r="K1184" s="566" t="s">
        <v>512</v>
      </c>
      <c r="L1184" s="567">
        <v>196.76</v>
      </c>
      <c r="M1184" s="567">
        <v>2361.12</v>
      </c>
      <c r="N1184" s="566">
        <v>12</v>
      </c>
      <c r="O1184" s="630">
        <v>2.5</v>
      </c>
      <c r="P1184" s="567">
        <v>1180.56</v>
      </c>
      <c r="Q1184" s="582">
        <v>0.5</v>
      </c>
      <c r="R1184" s="566">
        <v>6</v>
      </c>
      <c r="S1184" s="582">
        <v>0.5</v>
      </c>
      <c r="T1184" s="630">
        <v>1.5</v>
      </c>
      <c r="U1184" s="612">
        <v>0.6</v>
      </c>
    </row>
    <row r="1185" spans="1:21" ht="14.4" customHeight="1" x14ac:dyDescent="0.3">
      <c r="A1185" s="565">
        <v>30</v>
      </c>
      <c r="B1185" s="566" t="s">
        <v>438</v>
      </c>
      <c r="C1185" s="566">
        <v>89301303</v>
      </c>
      <c r="D1185" s="628" t="s">
        <v>3534</v>
      </c>
      <c r="E1185" s="629" t="s">
        <v>2277</v>
      </c>
      <c r="F1185" s="566" t="s">
        <v>2263</v>
      </c>
      <c r="G1185" s="566" t="s">
        <v>2290</v>
      </c>
      <c r="H1185" s="566" t="s">
        <v>1360</v>
      </c>
      <c r="I1185" s="566" t="s">
        <v>1991</v>
      </c>
      <c r="J1185" s="566" t="s">
        <v>1495</v>
      </c>
      <c r="K1185" s="566" t="s">
        <v>1992</v>
      </c>
      <c r="L1185" s="567">
        <v>349.67</v>
      </c>
      <c r="M1185" s="567">
        <v>1049.01</v>
      </c>
      <c r="N1185" s="566">
        <v>3</v>
      </c>
      <c r="O1185" s="630">
        <v>1</v>
      </c>
      <c r="P1185" s="567">
        <v>1049.01</v>
      </c>
      <c r="Q1185" s="582">
        <v>1</v>
      </c>
      <c r="R1185" s="566">
        <v>3</v>
      </c>
      <c r="S1185" s="582">
        <v>1</v>
      </c>
      <c r="T1185" s="630">
        <v>1</v>
      </c>
      <c r="U1185" s="612">
        <v>1</v>
      </c>
    </row>
    <row r="1186" spans="1:21" ht="14.4" customHeight="1" x14ac:dyDescent="0.3">
      <c r="A1186" s="565">
        <v>30</v>
      </c>
      <c r="B1186" s="566" t="s">
        <v>438</v>
      </c>
      <c r="C1186" s="566">
        <v>89301303</v>
      </c>
      <c r="D1186" s="628" t="s">
        <v>3534</v>
      </c>
      <c r="E1186" s="629" t="s">
        <v>2277</v>
      </c>
      <c r="F1186" s="566" t="s">
        <v>2263</v>
      </c>
      <c r="G1186" s="566" t="s">
        <v>3509</v>
      </c>
      <c r="H1186" s="566" t="s">
        <v>437</v>
      </c>
      <c r="I1186" s="566" t="s">
        <v>3510</v>
      </c>
      <c r="J1186" s="566" t="s">
        <v>807</v>
      </c>
      <c r="K1186" s="566" t="s">
        <v>808</v>
      </c>
      <c r="L1186" s="567">
        <v>0</v>
      </c>
      <c r="M1186" s="567">
        <v>0</v>
      </c>
      <c r="N1186" s="566">
        <v>1</v>
      </c>
      <c r="O1186" s="630">
        <v>0.5</v>
      </c>
      <c r="P1186" s="567"/>
      <c r="Q1186" s="582"/>
      <c r="R1186" s="566"/>
      <c r="S1186" s="582">
        <v>0</v>
      </c>
      <c r="T1186" s="630"/>
      <c r="U1186" s="612">
        <v>0</v>
      </c>
    </row>
    <row r="1187" spans="1:21" ht="14.4" customHeight="1" x14ac:dyDescent="0.3">
      <c r="A1187" s="565">
        <v>30</v>
      </c>
      <c r="B1187" s="566" t="s">
        <v>438</v>
      </c>
      <c r="C1187" s="566">
        <v>89301303</v>
      </c>
      <c r="D1187" s="628" t="s">
        <v>3534</v>
      </c>
      <c r="E1187" s="629" t="s">
        <v>2277</v>
      </c>
      <c r="F1187" s="566" t="s">
        <v>2263</v>
      </c>
      <c r="G1187" s="566" t="s">
        <v>2837</v>
      </c>
      <c r="H1187" s="566" t="s">
        <v>437</v>
      </c>
      <c r="I1187" s="566" t="s">
        <v>2838</v>
      </c>
      <c r="J1187" s="566" t="s">
        <v>2839</v>
      </c>
      <c r="K1187" s="566" t="s">
        <v>2344</v>
      </c>
      <c r="L1187" s="567">
        <v>29.49</v>
      </c>
      <c r="M1187" s="567">
        <v>58.98</v>
      </c>
      <c r="N1187" s="566">
        <v>2</v>
      </c>
      <c r="O1187" s="630">
        <v>0.5</v>
      </c>
      <c r="P1187" s="567">
        <v>58.98</v>
      </c>
      <c r="Q1187" s="582">
        <v>1</v>
      </c>
      <c r="R1187" s="566">
        <v>2</v>
      </c>
      <c r="S1187" s="582">
        <v>1</v>
      </c>
      <c r="T1187" s="630">
        <v>0.5</v>
      </c>
      <c r="U1187" s="612">
        <v>1</v>
      </c>
    </row>
    <row r="1188" spans="1:21" ht="14.4" customHeight="1" x14ac:dyDescent="0.3">
      <c r="A1188" s="565">
        <v>30</v>
      </c>
      <c r="B1188" s="566" t="s">
        <v>438</v>
      </c>
      <c r="C1188" s="566">
        <v>89301303</v>
      </c>
      <c r="D1188" s="628" t="s">
        <v>3534</v>
      </c>
      <c r="E1188" s="629" t="s">
        <v>2277</v>
      </c>
      <c r="F1188" s="566" t="s">
        <v>2263</v>
      </c>
      <c r="G1188" s="566" t="s">
        <v>2525</v>
      </c>
      <c r="H1188" s="566" t="s">
        <v>437</v>
      </c>
      <c r="I1188" s="566" t="s">
        <v>3511</v>
      </c>
      <c r="J1188" s="566" t="s">
        <v>1256</v>
      </c>
      <c r="K1188" s="566" t="s">
        <v>1257</v>
      </c>
      <c r="L1188" s="567">
        <v>0</v>
      </c>
      <c r="M1188" s="567">
        <v>0</v>
      </c>
      <c r="N1188" s="566">
        <v>1</v>
      </c>
      <c r="O1188" s="630">
        <v>0.5</v>
      </c>
      <c r="P1188" s="567"/>
      <c r="Q1188" s="582"/>
      <c r="R1188" s="566"/>
      <c r="S1188" s="582">
        <v>0</v>
      </c>
      <c r="T1188" s="630"/>
      <c r="U1188" s="612">
        <v>0</v>
      </c>
    </row>
    <row r="1189" spans="1:21" ht="14.4" customHeight="1" x14ac:dyDescent="0.3">
      <c r="A1189" s="565">
        <v>30</v>
      </c>
      <c r="B1189" s="566" t="s">
        <v>438</v>
      </c>
      <c r="C1189" s="566">
        <v>89301303</v>
      </c>
      <c r="D1189" s="628" t="s">
        <v>3534</v>
      </c>
      <c r="E1189" s="629" t="s">
        <v>2277</v>
      </c>
      <c r="F1189" s="566" t="s">
        <v>2263</v>
      </c>
      <c r="G1189" s="566" t="s">
        <v>2529</v>
      </c>
      <c r="H1189" s="566" t="s">
        <v>437</v>
      </c>
      <c r="I1189" s="566" t="s">
        <v>2530</v>
      </c>
      <c r="J1189" s="566" t="s">
        <v>764</v>
      </c>
      <c r="K1189" s="566" t="s">
        <v>1829</v>
      </c>
      <c r="L1189" s="567">
        <v>115.3</v>
      </c>
      <c r="M1189" s="567">
        <v>115.3</v>
      </c>
      <c r="N1189" s="566">
        <v>1</v>
      </c>
      <c r="O1189" s="630">
        <v>0.5</v>
      </c>
      <c r="P1189" s="567"/>
      <c r="Q1189" s="582">
        <v>0</v>
      </c>
      <c r="R1189" s="566"/>
      <c r="S1189" s="582">
        <v>0</v>
      </c>
      <c r="T1189" s="630"/>
      <c r="U1189" s="612">
        <v>0</v>
      </c>
    </row>
    <row r="1190" spans="1:21" ht="14.4" customHeight="1" x14ac:dyDescent="0.3">
      <c r="A1190" s="565">
        <v>30</v>
      </c>
      <c r="B1190" s="566" t="s">
        <v>438</v>
      </c>
      <c r="C1190" s="566">
        <v>89301303</v>
      </c>
      <c r="D1190" s="628" t="s">
        <v>3534</v>
      </c>
      <c r="E1190" s="629" t="s">
        <v>2277</v>
      </c>
      <c r="F1190" s="566" t="s">
        <v>2263</v>
      </c>
      <c r="G1190" s="566" t="s">
        <v>2529</v>
      </c>
      <c r="H1190" s="566" t="s">
        <v>437</v>
      </c>
      <c r="I1190" s="566" t="s">
        <v>3512</v>
      </c>
      <c r="J1190" s="566" t="s">
        <v>764</v>
      </c>
      <c r="K1190" s="566" t="s">
        <v>1829</v>
      </c>
      <c r="L1190" s="567">
        <v>115.3</v>
      </c>
      <c r="M1190" s="567">
        <v>345.9</v>
      </c>
      <c r="N1190" s="566">
        <v>3</v>
      </c>
      <c r="O1190" s="630">
        <v>1</v>
      </c>
      <c r="P1190" s="567"/>
      <c r="Q1190" s="582">
        <v>0</v>
      </c>
      <c r="R1190" s="566"/>
      <c r="S1190" s="582">
        <v>0</v>
      </c>
      <c r="T1190" s="630"/>
      <c r="U1190" s="612">
        <v>0</v>
      </c>
    </row>
    <row r="1191" spans="1:21" ht="14.4" customHeight="1" x14ac:dyDescent="0.3">
      <c r="A1191" s="565">
        <v>30</v>
      </c>
      <c r="B1191" s="566" t="s">
        <v>438</v>
      </c>
      <c r="C1191" s="566">
        <v>89301303</v>
      </c>
      <c r="D1191" s="628" t="s">
        <v>3534</v>
      </c>
      <c r="E1191" s="629" t="s">
        <v>2277</v>
      </c>
      <c r="F1191" s="566" t="s">
        <v>2263</v>
      </c>
      <c r="G1191" s="566" t="s">
        <v>3513</v>
      </c>
      <c r="H1191" s="566" t="s">
        <v>437</v>
      </c>
      <c r="I1191" s="566" t="s">
        <v>3514</v>
      </c>
      <c r="J1191" s="566" t="s">
        <v>3515</v>
      </c>
      <c r="K1191" s="566" t="s">
        <v>3516</v>
      </c>
      <c r="L1191" s="567">
        <v>28.87</v>
      </c>
      <c r="M1191" s="567">
        <v>259.83</v>
      </c>
      <c r="N1191" s="566">
        <v>9</v>
      </c>
      <c r="O1191" s="630">
        <v>2</v>
      </c>
      <c r="P1191" s="567">
        <v>259.83</v>
      </c>
      <c r="Q1191" s="582">
        <v>1</v>
      </c>
      <c r="R1191" s="566">
        <v>9</v>
      </c>
      <c r="S1191" s="582">
        <v>1</v>
      </c>
      <c r="T1191" s="630">
        <v>2</v>
      </c>
      <c r="U1191" s="612">
        <v>1</v>
      </c>
    </row>
    <row r="1192" spans="1:21" ht="14.4" customHeight="1" x14ac:dyDescent="0.3">
      <c r="A1192" s="565">
        <v>30</v>
      </c>
      <c r="B1192" s="566" t="s">
        <v>438</v>
      </c>
      <c r="C1192" s="566">
        <v>89301303</v>
      </c>
      <c r="D1192" s="628" t="s">
        <v>3534</v>
      </c>
      <c r="E1192" s="629" t="s">
        <v>2277</v>
      </c>
      <c r="F1192" s="566" t="s">
        <v>2263</v>
      </c>
      <c r="G1192" s="566" t="s">
        <v>2322</v>
      </c>
      <c r="H1192" s="566" t="s">
        <v>437</v>
      </c>
      <c r="I1192" s="566" t="s">
        <v>2332</v>
      </c>
      <c r="J1192" s="566" t="s">
        <v>2333</v>
      </c>
      <c r="K1192" s="566" t="s">
        <v>2329</v>
      </c>
      <c r="L1192" s="567">
        <v>58.23</v>
      </c>
      <c r="M1192" s="567">
        <v>58.23</v>
      </c>
      <c r="N1192" s="566">
        <v>1</v>
      </c>
      <c r="O1192" s="630">
        <v>0.5</v>
      </c>
      <c r="P1192" s="567"/>
      <c r="Q1192" s="582">
        <v>0</v>
      </c>
      <c r="R1192" s="566"/>
      <c r="S1192" s="582">
        <v>0</v>
      </c>
      <c r="T1192" s="630"/>
      <c r="U1192" s="612">
        <v>0</v>
      </c>
    </row>
    <row r="1193" spans="1:21" ht="14.4" customHeight="1" x14ac:dyDescent="0.3">
      <c r="A1193" s="565">
        <v>30</v>
      </c>
      <c r="B1193" s="566" t="s">
        <v>438</v>
      </c>
      <c r="C1193" s="566">
        <v>89301303</v>
      </c>
      <c r="D1193" s="628" t="s">
        <v>3534</v>
      </c>
      <c r="E1193" s="629" t="s">
        <v>2277</v>
      </c>
      <c r="F1193" s="566" t="s">
        <v>2263</v>
      </c>
      <c r="G1193" s="566" t="s">
        <v>2335</v>
      </c>
      <c r="H1193" s="566" t="s">
        <v>437</v>
      </c>
      <c r="I1193" s="566" t="s">
        <v>3111</v>
      </c>
      <c r="J1193" s="566" t="s">
        <v>3112</v>
      </c>
      <c r="K1193" s="566" t="s">
        <v>3113</v>
      </c>
      <c r="L1193" s="567">
        <v>94.09</v>
      </c>
      <c r="M1193" s="567">
        <v>94.09</v>
      </c>
      <c r="N1193" s="566">
        <v>1</v>
      </c>
      <c r="O1193" s="630">
        <v>0.5</v>
      </c>
      <c r="P1193" s="567"/>
      <c r="Q1193" s="582">
        <v>0</v>
      </c>
      <c r="R1193" s="566"/>
      <c r="S1193" s="582">
        <v>0</v>
      </c>
      <c r="T1193" s="630"/>
      <c r="U1193" s="612">
        <v>0</v>
      </c>
    </row>
    <row r="1194" spans="1:21" ht="14.4" customHeight="1" x14ac:dyDescent="0.3">
      <c r="A1194" s="565">
        <v>30</v>
      </c>
      <c r="B1194" s="566" t="s">
        <v>438</v>
      </c>
      <c r="C1194" s="566">
        <v>89301303</v>
      </c>
      <c r="D1194" s="628" t="s">
        <v>3534</v>
      </c>
      <c r="E1194" s="629" t="s">
        <v>2277</v>
      </c>
      <c r="F1194" s="566" t="s">
        <v>2263</v>
      </c>
      <c r="G1194" s="566" t="s">
        <v>3114</v>
      </c>
      <c r="H1194" s="566" t="s">
        <v>437</v>
      </c>
      <c r="I1194" s="566" t="s">
        <v>3115</v>
      </c>
      <c r="J1194" s="566" t="s">
        <v>3116</v>
      </c>
      <c r="K1194" s="566" t="s">
        <v>3117</v>
      </c>
      <c r="L1194" s="567">
        <v>110.63</v>
      </c>
      <c r="M1194" s="567">
        <v>110.63</v>
      </c>
      <c r="N1194" s="566">
        <v>1</v>
      </c>
      <c r="O1194" s="630">
        <v>0.5</v>
      </c>
      <c r="P1194" s="567"/>
      <c r="Q1194" s="582">
        <v>0</v>
      </c>
      <c r="R1194" s="566"/>
      <c r="S1194" s="582">
        <v>0</v>
      </c>
      <c r="T1194" s="630"/>
      <c r="U1194" s="612">
        <v>0</v>
      </c>
    </row>
    <row r="1195" spans="1:21" ht="14.4" customHeight="1" x14ac:dyDescent="0.3">
      <c r="A1195" s="565">
        <v>30</v>
      </c>
      <c r="B1195" s="566" t="s">
        <v>438</v>
      </c>
      <c r="C1195" s="566">
        <v>89301303</v>
      </c>
      <c r="D1195" s="628" t="s">
        <v>3534</v>
      </c>
      <c r="E1195" s="629" t="s">
        <v>2277</v>
      </c>
      <c r="F1195" s="566" t="s">
        <v>2263</v>
      </c>
      <c r="G1195" s="566" t="s">
        <v>2857</v>
      </c>
      <c r="H1195" s="566" t="s">
        <v>437</v>
      </c>
      <c r="I1195" s="566" t="s">
        <v>2858</v>
      </c>
      <c r="J1195" s="566" t="s">
        <v>1046</v>
      </c>
      <c r="K1195" s="566" t="s">
        <v>2859</v>
      </c>
      <c r="L1195" s="567">
        <v>153.37</v>
      </c>
      <c r="M1195" s="567">
        <v>460.11</v>
      </c>
      <c r="N1195" s="566">
        <v>3</v>
      </c>
      <c r="O1195" s="630">
        <v>1</v>
      </c>
      <c r="P1195" s="567"/>
      <c r="Q1195" s="582">
        <v>0</v>
      </c>
      <c r="R1195" s="566"/>
      <c r="S1195" s="582">
        <v>0</v>
      </c>
      <c r="T1195" s="630"/>
      <c r="U1195" s="612">
        <v>0</v>
      </c>
    </row>
    <row r="1196" spans="1:21" ht="14.4" customHeight="1" x14ac:dyDescent="0.3">
      <c r="A1196" s="565">
        <v>30</v>
      </c>
      <c r="B1196" s="566" t="s">
        <v>438</v>
      </c>
      <c r="C1196" s="566">
        <v>89301303</v>
      </c>
      <c r="D1196" s="628" t="s">
        <v>3534</v>
      </c>
      <c r="E1196" s="629" t="s">
        <v>2277</v>
      </c>
      <c r="F1196" s="566" t="s">
        <v>2263</v>
      </c>
      <c r="G1196" s="566" t="s">
        <v>2350</v>
      </c>
      <c r="H1196" s="566" t="s">
        <v>437</v>
      </c>
      <c r="I1196" s="566" t="s">
        <v>2351</v>
      </c>
      <c r="J1196" s="566" t="s">
        <v>752</v>
      </c>
      <c r="K1196" s="566" t="s">
        <v>2352</v>
      </c>
      <c r="L1196" s="567">
        <v>23.72</v>
      </c>
      <c r="M1196" s="567">
        <v>332.08</v>
      </c>
      <c r="N1196" s="566">
        <v>14</v>
      </c>
      <c r="O1196" s="630">
        <v>3.5</v>
      </c>
      <c r="P1196" s="567">
        <v>94.88</v>
      </c>
      <c r="Q1196" s="582">
        <v>0.2857142857142857</v>
      </c>
      <c r="R1196" s="566">
        <v>4</v>
      </c>
      <c r="S1196" s="582">
        <v>0.2857142857142857</v>
      </c>
      <c r="T1196" s="630">
        <v>1</v>
      </c>
      <c r="U1196" s="612">
        <v>0.2857142857142857</v>
      </c>
    </row>
    <row r="1197" spans="1:21" ht="14.4" customHeight="1" x14ac:dyDescent="0.3">
      <c r="A1197" s="565">
        <v>30</v>
      </c>
      <c r="B1197" s="566" t="s">
        <v>438</v>
      </c>
      <c r="C1197" s="566">
        <v>89301303</v>
      </c>
      <c r="D1197" s="628" t="s">
        <v>3534</v>
      </c>
      <c r="E1197" s="629" t="s">
        <v>2277</v>
      </c>
      <c r="F1197" s="566" t="s">
        <v>2263</v>
      </c>
      <c r="G1197" s="566" t="s">
        <v>3517</v>
      </c>
      <c r="H1197" s="566" t="s">
        <v>437</v>
      </c>
      <c r="I1197" s="566" t="s">
        <v>3518</v>
      </c>
      <c r="J1197" s="566" t="s">
        <v>1275</v>
      </c>
      <c r="K1197" s="566" t="s">
        <v>1276</v>
      </c>
      <c r="L1197" s="567">
        <v>0</v>
      </c>
      <c r="M1197" s="567">
        <v>0</v>
      </c>
      <c r="N1197" s="566">
        <v>1</v>
      </c>
      <c r="O1197" s="630">
        <v>0.5</v>
      </c>
      <c r="P1197" s="567"/>
      <c r="Q1197" s="582"/>
      <c r="R1197" s="566"/>
      <c r="S1197" s="582">
        <v>0</v>
      </c>
      <c r="T1197" s="630"/>
      <c r="U1197" s="612">
        <v>0</v>
      </c>
    </row>
    <row r="1198" spans="1:21" ht="14.4" customHeight="1" x14ac:dyDescent="0.3">
      <c r="A1198" s="565">
        <v>30</v>
      </c>
      <c r="B1198" s="566" t="s">
        <v>438</v>
      </c>
      <c r="C1198" s="566">
        <v>89301303</v>
      </c>
      <c r="D1198" s="628" t="s">
        <v>3534</v>
      </c>
      <c r="E1198" s="629" t="s">
        <v>2277</v>
      </c>
      <c r="F1198" s="566" t="s">
        <v>2263</v>
      </c>
      <c r="G1198" s="566" t="s">
        <v>2360</v>
      </c>
      <c r="H1198" s="566" t="s">
        <v>437</v>
      </c>
      <c r="I1198" s="566" t="s">
        <v>3519</v>
      </c>
      <c r="J1198" s="566" t="s">
        <v>2362</v>
      </c>
      <c r="K1198" s="566"/>
      <c r="L1198" s="567">
        <v>0</v>
      </c>
      <c r="M1198" s="567">
        <v>0</v>
      </c>
      <c r="N1198" s="566">
        <v>1</v>
      </c>
      <c r="O1198" s="630">
        <v>1</v>
      </c>
      <c r="P1198" s="567">
        <v>0</v>
      </c>
      <c r="Q1198" s="582"/>
      <c r="R1198" s="566">
        <v>1</v>
      </c>
      <c r="S1198" s="582">
        <v>1</v>
      </c>
      <c r="T1198" s="630">
        <v>1</v>
      </c>
      <c r="U1198" s="612">
        <v>1</v>
      </c>
    </row>
    <row r="1199" spans="1:21" ht="14.4" customHeight="1" x14ac:dyDescent="0.3">
      <c r="A1199" s="565">
        <v>30</v>
      </c>
      <c r="B1199" s="566" t="s">
        <v>438</v>
      </c>
      <c r="C1199" s="566">
        <v>89301303</v>
      </c>
      <c r="D1199" s="628" t="s">
        <v>3534</v>
      </c>
      <c r="E1199" s="629" t="s">
        <v>2277</v>
      </c>
      <c r="F1199" s="566" t="s">
        <v>2263</v>
      </c>
      <c r="G1199" s="566" t="s">
        <v>3130</v>
      </c>
      <c r="H1199" s="566" t="s">
        <v>437</v>
      </c>
      <c r="I1199" s="566" t="s">
        <v>3131</v>
      </c>
      <c r="J1199" s="566" t="s">
        <v>1568</v>
      </c>
      <c r="K1199" s="566" t="s">
        <v>3132</v>
      </c>
      <c r="L1199" s="567">
        <v>31.64</v>
      </c>
      <c r="M1199" s="567">
        <v>63.28</v>
      </c>
      <c r="N1199" s="566">
        <v>2</v>
      </c>
      <c r="O1199" s="630">
        <v>0.5</v>
      </c>
      <c r="P1199" s="567"/>
      <c r="Q1199" s="582">
        <v>0</v>
      </c>
      <c r="R1199" s="566"/>
      <c r="S1199" s="582">
        <v>0</v>
      </c>
      <c r="T1199" s="630"/>
      <c r="U1199" s="612">
        <v>0</v>
      </c>
    </row>
    <row r="1200" spans="1:21" ht="14.4" customHeight="1" x14ac:dyDescent="0.3">
      <c r="A1200" s="565">
        <v>30</v>
      </c>
      <c r="B1200" s="566" t="s">
        <v>438</v>
      </c>
      <c r="C1200" s="566">
        <v>89301303</v>
      </c>
      <c r="D1200" s="628" t="s">
        <v>3534</v>
      </c>
      <c r="E1200" s="629" t="s">
        <v>2277</v>
      </c>
      <c r="F1200" s="566" t="s">
        <v>2263</v>
      </c>
      <c r="G1200" s="566" t="s">
        <v>3520</v>
      </c>
      <c r="H1200" s="566" t="s">
        <v>437</v>
      </c>
      <c r="I1200" s="566" t="s">
        <v>3521</v>
      </c>
      <c r="J1200" s="566" t="s">
        <v>644</v>
      </c>
      <c r="K1200" s="566" t="s">
        <v>3522</v>
      </c>
      <c r="L1200" s="567">
        <v>0</v>
      </c>
      <c r="M1200" s="567">
        <v>0</v>
      </c>
      <c r="N1200" s="566">
        <v>2</v>
      </c>
      <c r="O1200" s="630">
        <v>0.5</v>
      </c>
      <c r="P1200" s="567"/>
      <c r="Q1200" s="582"/>
      <c r="R1200" s="566"/>
      <c r="S1200" s="582">
        <v>0</v>
      </c>
      <c r="T1200" s="630"/>
      <c r="U1200" s="612">
        <v>0</v>
      </c>
    </row>
    <row r="1201" spans="1:21" ht="14.4" customHeight="1" x14ac:dyDescent="0.3">
      <c r="A1201" s="565">
        <v>30</v>
      </c>
      <c r="B1201" s="566" t="s">
        <v>438</v>
      </c>
      <c r="C1201" s="566">
        <v>89301303</v>
      </c>
      <c r="D1201" s="628" t="s">
        <v>3534</v>
      </c>
      <c r="E1201" s="629" t="s">
        <v>2277</v>
      </c>
      <c r="F1201" s="566" t="s">
        <v>2263</v>
      </c>
      <c r="G1201" s="566" t="s">
        <v>3523</v>
      </c>
      <c r="H1201" s="566" t="s">
        <v>437</v>
      </c>
      <c r="I1201" s="566" t="s">
        <v>3524</v>
      </c>
      <c r="J1201" s="566" t="s">
        <v>3525</v>
      </c>
      <c r="K1201" s="566" t="s">
        <v>850</v>
      </c>
      <c r="L1201" s="567">
        <v>370.24</v>
      </c>
      <c r="M1201" s="567">
        <v>740.48</v>
      </c>
      <c r="N1201" s="566">
        <v>2</v>
      </c>
      <c r="O1201" s="630">
        <v>1</v>
      </c>
      <c r="P1201" s="567"/>
      <c r="Q1201" s="582">
        <v>0</v>
      </c>
      <c r="R1201" s="566"/>
      <c r="S1201" s="582">
        <v>0</v>
      </c>
      <c r="T1201" s="630"/>
      <c r="U1201" s="612">
        <v>0</v>
      </c>
    </row>
    <row r="1202" spans="1:21" ht="14.4" customHeight="1" x14ac:dyDescent="0.3">
      <c r="A1202" s="565">
        <v>30</v>
      </c>
      <c r="B1202" s="566" t="s">
        <v>438</v>
      </c>
      <c r="C1202" s="566">
        <v>89301303</v>
      </c>
      <c r="D1202" s="628" t="s">
        <v>3534</v>
      </c>
      <c r="E1202" s="629" t="s">
        <v>2277</v>
      </c>
      <c r="F1202" s="566" t="s">
        <v>2263</v>
      </c>
      <c r="G1202" s="566" t="s">
        <v>3413</v>
      </c>
      <c r="H1202" s="566" t="s">
        <v>437</v>
      </c>
      <c r="I1202" s="566" t="s">
        <v>3417</v>
      </c>
      <c r="J1202" s="566" t="s">
        <v>927</v>
      </c>
      <c r="K1202" s="566" t="s">
        <v>3045</v>
      </c>
      <c r="L1202" s="567">
        <v>0</v>
      </c>
      <c r="M1202" s="567">
        <v>0</v>
      </c>
      <c r="N1202" s="566">
        <v>1</v>
      </c>
      <c r="O1202" s="630">
        <v>0.5</v>
      </c>
      <c r="P1202" s="567">
        <v>0</v>
      </c>
      <c r="Q1202" s="582"/>
      <c r="R1202" s="566">
        <v>1</v>
      </c>
      <c r="S1202" s="582">
        <v>1</v>
      </c>
      <c r="T1202" s="630">
        <v>0.5</v>
      </c>
      <c r="U1202" s="612">
        <v>1</v>
      </c>
    </row>
    <row r="1203" spans="1:21" ht="14.4" customHeight="1" x14ac:dyDescent="0.3">
      <c r="A1203" s="565">
        <v>30</v>
      </c>
      <c r="B1203" s="566" t="s">
        <v>438</v>
      </c>
      <c r="C1203" s="566">
        <v>89301303</v>
      </c>
      <c r="D1203" s="628" t="s">
        <v>3534</v>
      </c>
      <c r="E1203" s="629" t="s">
        <v>2277</v>
      </c>
      <c r="F1203" s="566" t="s">
        <v>2263</v>
      </c>
      <c r="G1203" s="566" t="s">
        <v>2370</v>
      </c>
      <c r="H1203" s="566" t="s">
        <v>437</v>
      </c>
      <c r="I1203" s="566" t="s">
        <v>3367</v>
      </c>
      <c r="J1203" s="566" t="s">
        <v>2375</v>
      </c>
      <c r="K1203" s="566" t="s">
        <v>2115</v>
      </c>
      <c r="L1203" s="567">
        <v>0</v>
      </c>
      <c r="M1203" s="567">
        <v>0</v>
      </c>
      <c r="N1203" s="566">
        <v>3</v>
      </c>
      <c r="O1203" s="630">
        <v>0.5</v>
      </c>
      <c r="P1203" s="567"/>
      <c r="Q1203" s="582"/>
      <c r="R1203" s="566"/>
      <c r="S1203" s="582">
        <v>0</v>
      </c>
      <c r="T1203" s="630"/>
      <c r="U1203" s="612">
        <v>0</v>
      </c>
    </row>
    <row r="1204" spans="1:21" ht="14.4" customHeight="1" x14ac:dyDescent="0.3">
      <c r="A1204" s="565">
        <v>30</v>
      </c>
      <c r="B1204" s="566" t="s">
        <v>438</v>
      </c>
      <c r="C1204" s="566">
        <v>89301303</v>
      </c>
      <c r="D1204" s="628" t="s">
        <v>3534</v>
      </c>
      <c r="E1204" s="629" t="s">
        <v>2277</v>
      </c>
      <c r="F1204" s="566" t="s">
        <v>2263</v>
      </c>
      <c r="G1204" s="566" t="s">
        <v>2383</v>
      </c>
      <c r="H1204" s="566" t="s">
        <v>437</v>
      </c>
      <c r="I1204" s="566" t="s">
        <v>2016</v>
      </c>
      <c r="J1204" s="566" t="s">
        <v>2017</v>
      </c>
      <c r="K1204" s="566" t="s">
        <v>2018</v>
      </c>
      <c r="L1204" s="567">
        <v>65.069999999999993</v>
      </c>
      <c r="M1204" s="567">
        <v>65.069999999999993</v>
      </c>
      <c r="N1204" s="566">
        <v>1</v>
      </c>
      <c r="O1204" s="630">
        <v>0.5</v>
      </c>
      <c r="P1204" s="567">
        <v>65.069999999999993</v>
      </c>
      <c r="Q1204" s="582">
        <v>1</v>
      </c>
      <c r="R1204" s="566">
        <v>1</v>
      </c>
      <c r="S1204" s="582">
        <v>1</v>
      </c>
      <c r="T1204" s="630">
        <v>0.5</v>
      </c>
      <c r="U1204" s="612">
        <v>1</v>
      </c>
    </row>
    <row r="1205" spans="1:21" ht="14.4" customHeight="1" x14ac:dyDescent="0.3">
      <c r="A1205" s="565">
        <v>30</v>
      </c>
      <c r="B1205" s="566" t="s">
        <v>438</v>
      </c>
      <c r="C1205" s="566">
        <v>89301303</v>
      </c>
      <c r="D1205" s="628" t="s">
        <v>3534</v>
      </c>
      <c r="E1205" s="629" t="s">
        <v>2277</v>
      </c>
      <c r="F1205" s="566" t="s">
        <v>2263</v>
      </c>
      <c r="G1205" s="566" t="s">
        <v>2383</v>
      </c>
      <c r="H1205" s="566" t="s">
        <v>437</v>
      </c>
      <c r="I1205" s="566" t="s">
        <v>2026</v>
      </c>
      <c r="J1205" s="566" t="s">
        <v>2745</v>
      </c>
      <c r="K1205" s="566" t="s">
        <v>2028</v>
      </c>
      <c r="L1205" s="567">
        <v>50.57</v>
      </c>
      <c r="M1205" s="567">
        <v>50.57</v>
      </c>
      <c r="N1205" s="566">
        <v>1</v>
      </c>
      <c r="O1205" s="630">
        <v>1</v>
      </c>
      <c r="P1205" s="567">
        <v>50.57</v>
      </c>
      <c r="Q1205" s="582">
        <v>1</v>
      </c>
      <c r="R1205" s="566">
        <v>1</v>
      </c>
      <c r="S1205" s="582">
        <v>1</v>
      </c>
      <c r="T1205" s="630">
        <v>1</v>
      </c>
      <c r="U1205" s="612">
        <v>1</v>
      </c>
    </row>
    <row r="1206" spans="1:21" ht="14.4" customHeight="1" x14ac:dyDescent="0.3">
      <c r="A1206" s="565">
        <v>30</v>
      </c>
      <c r="B1206" s="566" t="s">
        <v>438</v>
      </c>
      <c r="C1206" s="566">
        <v>89301303</v>
      </c>
      <c r="D1206" s="628" t="s">
        <v>3534</v>
      </c>
      <c r="E1206" s="629" t="s">
        <v>2277</v>
      </c>
      <c r="F1206" s="566" t="s">
        <v>2263</v>
      </c>
      <c r="G1206" s="566" t="s">
        <v>2383</v>
      </c>
      <c r="H1206" s="566" t="s">
        <v>437</v>
      </c>
      <c r="I1206" s="566" t="s">
        <v>2029</v>
      </c>
      <c r="J1206" s="566" t="s">
        <v>2030</v>
      </c>
      <c r="K1206" s="566" t="s">
        <v>2031</v>
      </c>
      <c r="L1206" s="567">
        <v>86.76</v>
      </c>
      <c r="M1206" s="567">
        <v>86.76</v>
      </c>
      <c r="N1206" s="566">
        <v>1</v>
      </c>
      <c r="O1206" s="630">
        <v>1</v>
      </c>
      <c r="P1206" s="567"/>
      <c r="Q1206" s="582">
        <v>0</v>
      </c>
      <c r="R1206" s="566"/>
      <c r="S1206" s="582">
        <v>0</v>
      </c>
      <c r="T1206" s="630"/>
      <c r="U1206" s="612">
        <v>0</v>
      </c>
    </row>
    <row r="1207" spans="1:21" ht="14.4" customHeight="1" x14ac:dyDescent="0.3">
      <c r="A1207" s="565">
        <v>30</v>
      </c>
      <c r="B1207" s="566" t="s">
        <v>438</v>
      </c>
      <c r="C1207" s="566">
        <v>89301303</v>
      </c>
      <c r="D1207" s="628" t="s">
        <v>3534</v>
      </c>
      <c r="E1207" s="629" t="s">
        <v>2277</v>
      </c>
      <c r="F1207" s="566" t="s">
        <v>2263</v>
      </c>
      <c r="G1207" s="566" t="s">
        <v>2619</v>
      </c>
      <c r="H1207" s="566" t="s">
        <v>437</v>
      </c>
      <c r="I1207" s="566" t="s">
        <v>2620</v>
      </c>
      <c r="J1207" s="566" t="s">
        <v>770</v>
      </c>
      <c r="K1207" s="566" t="s">
        <v>2621</v>
      </c>
      <c r="L1207" s="567">
        <v>400.53</v>
      </c>
      <c r="M1207" s="567">
        <v>1602.12</v>
      </c>
      <c r="N1207" s="566">
        <v>4</v>
      </c>
      <c r="O1207" s="630">
        <v>0.5</v>
      </c>
      <c r="P1207" s="567">
        <v>1602.12</v>
      </c>
      <c r="Q1207" s="582">
        <v>1</v>
      </c>
      <c r="R1207" s="566">
        <v>4</v>
      </c>
      <c r="S1207" s="582">
        <v>1</v>
      </c>
      <c r="T1207" s="630">
        <v>0.5</v>
      </c>
      <c r="U1207" s="612">
        <v>1</v>
      </c>
    </row>
    <row r="1208" spans="1:21" ht="14.4" customHeight="1" x14ac:dyDescent="0.3">
      <c r="A1208" s="565">
        <v>30</v>
      </c>
      <c r="B1208" s="566" t="s">
        <v>438</v>
      </c>
      <c r="C1208" s="566">
        <v>89301303</v>
      </c>
      <c r="D1208" s="628" t="s">
        <v>3534</v>
      </c>
      <c r="E1208" s="629" t="s">
        <v>2277</v>
      </c>
      <c r="F1208" s="566" t="s">
        <v>2263</v>
      </c>
      <c r="G1208" s="566" t="s">
        <v>2417</v>
      </c>
      <c r="H1208" s="566" t="s">
        <v>1360</v>
      </c>
      <c r="I1208" s="566" t="s">
        <v>1843</v>
      </c>
      <c r="J1208" s="566" t="s">
        <v>1411</v>
      </c>
      <c r="K1208" s="566" t="s">
        <v>1413</v>
      </c>
      <c r="L1208" s="567">
        <v>625.29</v>
      </c>
      <c r="M1208" s="567">
        <v>625.29</v>
      </c>
      <c r="N1208" s="566">
        <v>1</v>
      </c>
      <c r="O1208" s="630">
        <v>1</v>
      </c>
      <c r="P1208" s="567"/>
      <c r="Q1208" s="582">
        <v>0</v>
      </c>
      <c r="R1208" s="566"/>
      <c r="S1208" s="582">
        <v>0</v>
      </c>
      <c r="T1208" s="630"/>
      <c r="U1208" s="612">
        <v>0</v>
      </c>
    </row>
    <row r="1209" spans="1:21" ht="14.4" customHeight="1" x14ac:dyDescent="0.3">
      <c r="A1209" s="565">
        <v>30</v>
      </c>
      <c r="B1209" s="566" t="s">
        <v>438</v>
      </c>
      <c r="C1209" s="566">
        <v>89301303</v>
      </c>
      <c r="D1209" s="628" t="s">
        <v>3534</v>
      </c>
      <c r="E1209" s="629" t="s">
        <v>2277</v>
      </c>
      <c r="F1209" s="566" t="s">
        <v>2263</v>
      </c>
      <c r="G1209" s="566" t="s">
        <v>3209</v>
      </c>
      <c r="H1209" s="566" t="s">
        <v>437</v>
      </c>
      <c r="I1209" s="566" t="s">
        <v>3526</v>
      </c>
      <c r="J1209" s="566" t="s">
        <v>3214</v>
      </c>
      <c r="K1209" s="566" t="s">
        <v>3527</v>
      </c>
      <c r="L1209" s="567">
        <v>96.63</v>
      </c>
      <c r="M1209" s="567">
        <v>193.26</v>
      </c>
      <c r="N1209" s="566">
        <v>2</v>
      </c>
      <c r="O1209" s="630">
        <v>0.5</v>
      </c>
      <c r="P1209" s="567"/>
      <c r="Q1209" s="582">
        <v>0</v>
      </c>
      <c r="R1209" s="566"/>
      <c r="S1209" s="582">
        <v>0</v>
      </c>
      <c r="T1209" s="630"/>
      <c r="U1209" s="612">
        <v>0</v>
      </c>
    </row>
    <row r="1210" spans="1:21" ht="14.4" customHeight="1" x14ac:dyDescent="0.3">
      <c r="A1210" s="565">
        <v>30</v>
      </c>
      <c r="B1210" s="566" t="s">
        <v>438</v>
      </c>
      <c r="C1210" s="566">
        <v>89301303</v>
      </c>
      <c r="D1210" s="628" t="s">
        <v>3534</v>
      </c>
      <c r="E1210" s="629" t="s">
        <v>2277</v>
      </c>
      <c r="F1210" s="566" t="s">
        <v>2263</v>
      </c>
      <c r="G1210" s="566" t="s">
        <v>2418</v>
      </c>
      <c r="H1210" s="566" t="s">
        <v>437</v>
      </c>
      <c r="I1210" s="566" t="s">
        <v>1919</v>
      </c>
      <c r="J1210" s="566" t="s">
        <v>470</v>
      </c>
      <c r="K1210" s="566" t="s">
        <v>1920</v>
      </c>
      <c r="L1210" s="567">
        <v>51.69</v>
      </c>
      <c r="M1210" s="567">
        <v>930.41999999999985</v>
      </c>
      <c r="N1210" s="566">
        <v>18</v>
      </c>
      <c r="O1210" s="630">
        <v>3</v>
      </c>
      <c r="P1210" s="567"/>
      <c r="Q1210" s="582">
        <v>0</v>
      </c>
      <c r="R1210" s="566"/>
      <c r="S1210" s="582">
        <v>0</v>
      </c>
      <c r="T1210" s="630"/>
      <c r="U1210" s="612">
        <v>0</v>
      </c>
    </row>
    <row r="1211" spans="1:21" ht="14.4" customHeight="1" x14ac:dyDescent="0.3">
      <c r="A1211" s="565">
        <v>30</v>
      </c>
      <c r="B1211" s="566" t="s">
        <v>438</v>
      </c>
      <c r="C1211" s="566">
        <v>89301303</v>
      </c>
      <c r="D1211" s="628" t="s">
        <v>3534</v>
      </c>
      <c r="E1211" s="629" t="s">
        <v>2277</v>
      </c>
      <c r="F1211" s="566" t="s">
        <v>2263</v>
      </c>
      <c r="G1211" s="566" t="s">
        <v>2421</v>
      </c>
      <c r="H1211" s="566" t="s">
        <v>437</v>
      </c>
      <c r="I1211" s="566" t="s">
        <v>3219</v>
      </c>
      <c r="J1211" s="566" t="s">
        <v>2761</v>
      </c>
      <c r="K1211" s="566" t="s">
        <v>835</v>
      </c>
      <c r="L1211" s="567">
        <v>612.26</v>
      </c>
      <c r="M1211" s="567">
        <v>1836.78</v>
      </c>
      <c r="N1211" s="566">
        <v>3</v>
      </c>
      <c r="O1211" s="630">
        <v>2</v>
      </c>
      <c r="P1211" s="567">
        <v>1836.78</v>
      </c>
      <c r="Q1211" s="582">
        <v>1</v>
      </c>
      <c r="R1211" s="566">
        <v>3</v>
      </c>
      <c r="S1211" s="582">
        <v>1</v>
      </c>
      <c r="T1211" s="630">
        <v>2</v>
      </c>
      <c r="U1211" s="612">
        <v>1</v>
      </c>
    </row>
    <row r="1212" spans="1:21" ht="14.4" customHeight="1" x14ac:dyDescent="0.3">
      <c r="A1212" s="565">
        <v>30</v>
      </c>
      <c r="B1212" s="566" t="s">
        <v>438</v>
      </c>
      <c r="C1212" s="566">
        <v>89301303</v>
      </c>
      <c r="D1212" s="628" t="s">
        <v>3534</v>
      </c>
      <c r="E1212" s="629" t="s">
        <v>2277</v>
      </c>
      <c r="F1212" s="566" t="s">
        <v>2263</v>
      </c>
      <c r="G1212" s="566" t="s">
        <v>2421</v>
      </c>
      <c r="H1212" s="566" t="s">
        <v>437</v>
      </c>
      <c r="I1212" s="566" t="s">
        <v>1781</v>
      </c>
      <c r="J1212" s="566" t="s">
        <v>833</v>
      </c>
      <c r="K1212" s="566" t="s">
        <v>835</v>
      </c>
      <c r="L1212" s="567">
        <v>612.26</v>
      </c>
      <c r="M1212" s="567">
        <v>612.26</v>
      </c>
      <c r="N1212" s="566">
        <v>1</v>
      </c>
      <c r="O1212" s="630">
        <v>0.5</v>
      </c>
      <c r="P1212" s="567">
        <v>612.26</v>
      </c>
      <c r="Q1212" s="582">
        <v>1</v>
      </c>
      <c r="R1212" s="566">
        <v>1</v>
      </c>
      <c r="S1212" s="582">
        <v>1</v>
      </c>
      <c r="T1212" s="630">
        <v>0.5</v>
      </c>
      <c r="U1212" s="612">
        <v>1</v>
      </c>
    </row>
    <row r="1213" spans="1:21" ht="14.4" customHeight="1" x14ac:dyDescent="0.3">
      <c r="A1213" s="565">
        <v>30</v>
      </c>
      <c r="B1213" s="566" t="s">
        <v>438</v>
      </c>
      <c r="C1213" s="566">
        <v>89301303</v>
      </c>
      <c r="D1213" s="628" t="s">
        <v>3534</v>
      </c>
      <c r="E1213" s="629" t="s">
        <v>2277</v>
      </c>
      <c r="F1213" s="566" t="s">
        <v>2263</v>
      </c>
      <c r="G1213" s="566" t="s">
        <v>2438</v>
      </c>
      <c r="H1213" s="566" t="s">
        <v>437</v>
      </c>
      <c r="I1213" s="566" t="s">
        <v>1949</v>
      </c>
      <c r="J1213" s="566" t="s">
        <v>1950</v>
      </c>
      <c r="K1213" s="566" t="s">
        <v>565</v>
      </c>
      <c r="L1213" s="567">
        <v>101.68</v>
      </c>
      <c r="M1213" s="567">
        <v>305.04000000000002</v>
      </c>
      <c r="N1213" s="566">
        <v>3</v>
      </c>
      <c r="O1213" s="630">
        <v>0.5</v>
      </c>
      <c r="P1213" s="567"/>
      <c r="Q1213" s="582">
        <v>0</v>
      </c>
      <c r="R1213" s="566"/>
      <c r="S1213" s="582">
        <v>0</v>
      </c>
      <c r="T1213" s="630"/>
      <c r="U1213" s="612">
        <v>0</v>
      </c>
    </row>
    <row r="1214" spans="1:21" ht="14.4" customHeight="1" x14ac:dyDescent="0.3">
      <c r="A1214" s="565">
        <v>30</v>
      </c>
      <c r="B1214" s="566" t="s">
        <v>438</v>
      </c>
      <c r="C1214" s="566">
        <v>89301303</v>
      </c>
      <c r="D1214" s="628" t="s">
        <v>3534</v>
      </c>
      <c r="E1214" s="629" t="s">
        <v>2277</v>
      </c>
      <c r="F1214" s="566" t="s">
        <v>2263</v>
      </c>
      <c r="G1214" s="566" t="s">
        <v>2438</v>
      </c>
      <c r="H1214" s="566" t="s">
        <v>437</v>
      </c>
      <c r="I1214" s="566" t="s">
        <v>3528</v>
      </c>
      <c r="J1214" s="566" t="s">
        <v>575</v>
      </c>
      <c r="K1214" s="566" t="s">
        <v>549</v>
      </c>
      <c r="L1214" s="567">
        <v>0</v>
      </c>
      <c r="M1214" s="567">
        <v>0</v>
      </c>
      <c r="N1214" s="566">
        <v>12</v>
      </c>
      <c r="O1214" s="630">
        <v>2</v>
      </c>
      <c r="P1214" s="567"/>
      <c r="Q1214" s="582"/>
      <c r="R1214" s="566"/>
      <c r="S1214" s="582">
        <v>0</v>
      </c>
      <c r="T1214" s="630"/>
      <c r="U1214" s="612">
        <v>0</v>
      </c>
    </row>
    <row r="1215" spans="1:21" ht="14.4" customHeight="1" x14ac:dyDescent="0.3">
      <c r="A1215" s="565">
        <v>30</v>
      </c>
      <c r="B1215" s="566" t="s">
        <v>438</v>
      </c>
      <c r="C1215" s="566">
        <v>89301303</v>
      </c>
      <c r="D1215" s="628" t="s">
        <v>3534</v>
      </c>
      <c r="E1215" s="629" t="s">
        <v>2277</v>
      </c>
      <c r="F1215" s="566" t="s">
        <v>2263</v>
      </c>
      <c r="G1215" s="566" t="s">
        <v>2438</v>
      </c>
      <c r="H1215" s="566" t="s">
        <v>437</v>
      </c>
      <c r="I1215" s="566" t="s">
        <v>1953</v>
      </c>
      <c r="J1215" s="566" t="s">
        <v>575</v>
      </c>
      <c r="K1215" s="566" t="s">
        <v>576</v>
      </c>
      <c r="L1215" s="567">
        <v>610.14</v>
      </c>
      <c r="M1215" s="567">
        <v>610.14</v>
      </c>
      <c r="N1215" s="566">
        <v>1</v>
      </c>
      <c r="O1215" s="630">
        <v>0.5</v>
      </c>
      <c r="P1215" s="567"/>
      <c r="Q1215" s="582">
        <v>0</v>
      </c>
      <c r="R1215" s="566"/>
      <c r="S1215" s="582">
        <v>0</v>
      </c>
      <c r="T1215" s="630"/>
      <c r="U1215" s="612">
        <v>0</v>
      </c>
    </row>
    <row r="1216" spans="1:21" ht="14.4" customHeight="1" x14ac:dyDescent="0.3">
      <c r="A1216" s="565">
        <v>30</v>
      </c>
      <c r="B1216" s="566" t="s">
        <v>438</v>
      </c>
      <c r="C1216" s="566">
        <v>89301303</v>
      </c>
      <c r="D1216" s="628" t="s">
        <v>3534</v>
      </c>
      <c r="E1216" s="629" t="s">
        <v>2277</v>
      </c>
      <c r="F1216" s="566" t="s">
        <v>2263</v>
      </c>
      <c r="G1216" s="566" t="s">
        <v>2788</v>
      </c>
      <c r="H1216" s="566" t="s">
        <v>437</v>
      </c>
      <c r="I1216" s="566" t="s">
        <v>3529</v>
      </c>
      <c r="J1216" s="566" t="s">
        <v>809</v>
      </c>
      <c r="K1216" s="566" t="s">
        <v>3530</v>
      </c>
      <c r="L1216" s="567">
        <v>116.52</v>
      </c>
      <c r="M1216" s="567">
        <v>815.64</v>
      </c>
      <c r="N1216" s="566">
        <v>7</v>
      </c>
      <c r="O1216" s="630">
        <v>2.5</v>
      </c>
      <c r="P1216" s="567">
        <v>233.04</v>
      </c>
      <c r="Q1216" s="582">
        <v>0.2857142857142857</v>
      </c>
      <c r="R1216" s="566">
        <v>2</v>
      </c>
      <c r="S1216" s="582">
        <v>0.2857142857142857</v>
      </c>
      <c r="T1216" s="630"/>
      <c r="U1216" s="612">
        <v>0</v>
      </c>
    </row>
    <row r="1217" spans="1:21" ht="14.4" customHeight="1" x14ac:dyDescent="0.3">
      <c r="A1217" s="565">
        <v>30</v>
      </c>
      <c r="B1217" s="566" t="s">
        <v>438</v>
      </c>
      <c r="C1217" s="566">
        <v>89301303</v>
      </c>
      <c r="D1217" s="628" t="s">
        <v>3534</v>
      </c>
      <c r="E1217" s="629" t="s">
        <v>2277</v>
      </c>
      <c r="F1217" s="566" t="s">
        <v>2263</v>
      </c>
      <c r="G1217" s="566" t="s">
        <v>2656</v>
      </c>
      <c r="H1217" s="566" t="s">
        <v>437</v>
      </c>
      <c r="I1217" s="566" t="s">
        <v>2657</v>
      </c>
      <c r="J1217" s="566" t="s">
        <v>2658</v>
      </c>
      <c r="K1217" s="566" t="s">
        <v>2659</v>
      </c>
      <c r="L1217" s="567">
        <v>0</v>
      </c>
      <c r="M1217" s="567">
        <v>0</v>
      </c>
      <c r="N1217" s="566">
        <v>2</v>
      </c>
      <c r="O1217" s="630">
        <v>0.5</v>
      </c>
      <c r="P1217" s="567"/>
      <c r="Q1217" s="582"/>
      <c r="R1217" s="566"/>
      <c r="S1217" s="582">
        <v>0</v>
      </c>
      <c r="T1217" s="630"/>
      <c r="U1217" s="612">
        <v>0</v>
      </c>
    </row>
    <row r="1218" spans="1:21" ht="14.4" customHeight="1" x14ac:dyDescent="0.3">
      <c r="A1218" s="565">
        <v>30</v>
      </c>
      <c r="B1218" s="566" t="s">
        <v>438</v>
      </c>
      <c r="C1218" s="566">
        <v>89301303</v>
      </c>
      <c r="D1218" s="628" t="s">
        <v>3534</v>
      </c>
      <c r="E1218" s="629" t="s">
        <v>2277</v>
      </c>
      <c r="F1218" s="566" t="s">
        <v>2263</v>
      </c>
      <c r="G1218" s="566" t="s">
        <v>2656</v>
      </c>
      <c r="H1218" s="566" t="s">
        <v>437</v>
      </c>
      <c r="I1218" s="566" t="s">
        <v>3461</v>
      </c>
      <c r="J1218" s="566" t="s">
        <v>3462</v>
      </c>
      <c r="K1218" s="566" t="s">
        <v>3463</v>
      </c>
      <c r="L1218" s="567">
        <v>105.46</v>
      </c>
      <c r="M1218" s="567">
        <v>316.38</v>
      </c>
      <c r="N1218" s="566">
        <v>3</v>
      </c>
      <c r="O1218" s="630">
        <v>0.5</v>
      </c>
      <c r="P1218" s="567"/>
      <c r="Q1218" s="582">
        <v>0</v>
      </c>
      <c r="R1218" s="566"/>
      <c r="S1218" s="582">
        <v>0</v>
      </c>
      <c r="T1218" s="630"/>
      <c r="U1218" s="612">
        <v>0</v>
      </c>
    </row>
    <row r="1219" spans="1:21" ht="14.4" customHeight="1" x14ac:dyDescent="0.3">
      <c r="A1219" s="565">
        <v>30</v>
      </c>
      <c r="B1219" s="566" t="s">
        <v>438</v>
      </c>
      <c r="C1219" s="566">
        <v>89301303</v>
      </c>
      <c r="D1219" s="628" t="s">
        <v>3534</v>
      </c>
      <c r="E1219" s="629" t="s">
        <v>2277</v>
      </c>
      <c r="F1219" s="566" t="s">
        <v>2263</v>
      </c>
      <c r="G1219" s="566" t="s">
        <v>2812</v>
      </c>
      <c r="H1219" s="566" t="s">
        <v>437</v>
      </c>
      <c r="I1219" s="566" t="s">
        <v>3300</v>
      </c>
      <c r="J1219" s="566" t="s">
        <v>915</v>
      </c>
      <c r="K1219" s="566" t="s">
        <v>3301</v>
      </c>
      <c r="L1219" s="567">
        <v>432.32</v>
      </c>
      <c r="M1219" s="567">
        <v>432.32</v>
      </c>
      <c r="N1219" s="566">
        <v>1</v>
      </c>
      <c r="O1219" s="630">
        <v>0.5</v>
      </c>
      <c r="P1219" s="567">
        <v>432.32</v>
      </c>
      <c r="Q1219" s="582">
        <v>1</v>
      </c>
      <c r="R1219" s="566">
        <v>1</v>
      </c>
      <c r="S1219" s="582">
        <v>1</v>
      </c>
      <c r="T1219" s="630">
        <v>0.5</v>
      </c>
      <c r="U1219" s="612">
        <v>1</v>
      </c>
    </row>
    <row r="1220" spans="1:21" ht="14.4" customHeight="1" x14ac:dyDescent="0.3">
      <c r="A1220" s="565">
        <v>30</v>
      </c>
      <c r="B1220" s="566" t="s">
        <v>438</v>
      </c>
      <c r="C1220" s="566">
        <v>89301303</v>
      </c>
      <c r="D1220" s="628" t="s">
        <v>3534</v>
      </c>
      <c r="E1220" s="629" t="s">
        <v>2277</v>
      </c>
      <c r="F1220" s="566" t="s">
        <v>2263</v>
      </c>
      <c r="G1220" s="566" t="s">
        <v>3024</v>
      </c>
      <c r="H1220" s="566" t="s">
        <v>437</v>
      </c>
      <c r="I1220" s="566" t="s">
        <v>3025</v>
      </c>
      <c r="J1220" s="566" t="s">
        <v>3026</v>
      </c>
      <c r="K1220" s="566" t="s">
        <v>3027</v>
      </c>
      <c r="L1220" s="567">
        <v>17.53</v>
      </c>
      <c r="M1220" s="567">
        <v>52.59</v>
      </c>
      <c r="N1220" s="566">
        <v>3</v>
      </c>
      <c r="O1220" s="630">
        <v>1</v>
      </c>
      <c r="P1220" s="567"/>
      <c r="Q1220" s="582">
        <v>0</v>
      </c>
      <c r="R1220" s="566"/>
      <c r="S1220" s="582">
        <v>0</v>
      </c>
      <c r="T1220" s="630"/>
      <c r="U1220" s="612">
        <v>0</v>
      </c>
    </row>
    <row r="1221" spans="1:21" ht="14.4" customHeight="1" x14ac:dyDescent="0.3">
      <c r="A1221" s="565">
        <v>30</v>
      </c>
      <c r="B1221" s="566" t="s">
        <v>438</v>
      </c>
      <c r="C1221" s="566">
        <v>89301303</v>
      </c>
      <c r="D1221" s="628" t="s">
        <v>3534</v>
      </c>
      <c r="E1221" s="629" t="s">
        <v>2277</v>
      </c>
      <c r="F1221" s="566" t="s">
        <v>2263</v>
      </c>
      <c r="G1221" s="566" t="s">
        <v>2493</v>
      </c>
      <c r="H1221" s="566" t="s">
        <v>1360</v>
      </c>
      <c r="I1221" s="566" t="s">
        <v>2494</v>
      </c>
      <c r="J1221" s="566" t="s">
        <v>1367</v>
      </c>
      <c r="K1221" s="566" t="s">
        <v>2495</v>
      </c>
      <c r="L1221" s="567">
        <v>0</v>
      </c>
      <c r="M1221" s="567">
        <v>0</v>
      </c>
      <c r="N1221" s="566">
        <v>2</v>
      </c>
      <c r="O1221" s="630">
        <v>0.5</v>
      </c>
      <c r="P1221" s="567">
        <v>0</v>
      </c>
      <c r="Q1221" s="582"/>
      <c r="R1221" s="566">
        <v>2</v>
      </c>
      <c r="S1221" s="582">
        <v>1</v>
      </c>
      <c r="T1221" s="630">
        <v>0.5</v>
      </c>
      <c r="U1221" s="612">
        <v>1</v>
      </c>
    </row>
    <row r="1222" spans="1:21" ht="14.4" customHeight="1" x14ac:dyDescent="0.3">
      <c r="A1222" s="565">
        <v>30</v>
      </c>
      <c r="B1222" s="566" t="s">
        <v>438</v>
      </c>
      <c r="C1222" s="566">
        <v>89301303</v>
      </c>
      <c r="D1222" s="628" t="s">
        <v>3534</v>
      </c>
      <c r="E1222" s="629" t="s">
        <v>2277</v>
      </c>
      <c r="F1222" s="566" t="s">
        <v>2263</v>
      </c>
      <c r="G1222" s="566" t="s">
        <v>2673</v>
      </c>
      <c r="H1222" s="566" t="s">
        <v>437</v>
      </c>
      <c r="I1222" s="566" t="s">
        <v>3531</v>
      </c>
      <c r="J1222" s="566" t="s">
        <v>3532</v>
      </c>
      <c r="K1222" s="566" t="s">
        <v>1155</v>
      </c>
      <c r="L1222" s="567">
        <v>0</v>
      </c>
      <c r="M1222" s="567">
        <v>0</v>
      </c>
      <c r="N1222" s="566">
        <v>2</v>
      </c>
      <c r="O1222" s="630">
        <v>1</v>
      </c>
      <c r="P1222" s="567">
        <v>0</v>
      </c>
      <c r="Q1222" s="582"/>
      <c r="R1222" s="566">
        <v>2</v>
      </c>
      <c r="S1222" s="582">
        <v>1</v>
      </c>
      <c r="T1222" s="630">
        <v>1</v>
      </c>
      <c r="U1222" s="612">
        <v>1</v>
      </c>
    </row>
    <row r="1223" spans="1:21" ht="14.4" customHeight="1" x14ac:dyDescent="0.3">
      <c r="A1223" s="565">
        <v>30</v>
      </c>
      <c r="B1223" s="566" t="s">
        <v>438</v>
      </c>
      <c r="C1223" s="566">
        <v>89301303</v>
      </c>
      <c r="D1223" s="628" t="s">
        <v>3534</v>
      </c>
      <c r="E1223" s="629" t="s">
        <v>2277</v>
      </c>
      <c r="F1223" s="566" t="s">
        <v>2264</v>
      </c>
      <c r="G1223" s="566" t="s">
        <v>2360</v>
      </c>
      <c r="H1223" s="566" t="s">
        <v>437</v>
      </c>
      <c r="I1223" s="566" t="s">
        <v>3378</v>
      </c>
      <c r="J1223" s="566" t="s">
        <v>2362</v>
      </c>
      <c r="K1223" s="566"/>
      <c r="L1223" s="567">
        <v>0</v>
      </c>
      <c r="M1223" s="567">
        <v>0</v>
      </c>
      <c r="N1223" s="566">
        <v>1</v>
      </c>
      <c r="O1223" s="630">
        <v>1</v>
      </c>
      <c r="P1223" s="567">
        <v>0</v>
      </c>
      <c r="Q1223" s="582"/>
      <c r="R1223" s="566">
        <v>1</v>
      </c>
      <c r="S1223" s="582">
        <v>1</v>
      </c>
      <c r="T1223" s="630">
        <v>1</v>
      </c>
      <c r="U1223" s="612">
        <v>1</v>
      </c>
    </row>
    <row r="1224" spans="1:21" ht="14.4" customHeight="1" thickBot="1" x14ac:dyDescent="0.35">
      <c r="A1224" s="571">
        <v>30</v>
      </c>
      <c r="B1224" s="572" t="s">
        <v>438</v>
      </c>
      <c r="C1224" s="572">
        <v>89301303</v>
      </c>
      <c r="D1224" s="631" t="s">
        <v>3534</v>
      </c>
      <c r="E1224" s="632" t="s">
        <v>2277</v>
      </c>
      <c r="F1224" s="572" t="s">
        <v>2264</v>
      </c>
      <c r="G1224" s="572" t="s">
        <v>2360</v>
      </c>
      <c r="H1224" s="572" t="s">
        <v>437</v>
      </c>
      <c r="I1224" s="572" t="s">
        <v>3475</v>
      </c>
      <c r="J1224" s="572" t="s">
        <v>2362</v>
      </c>
      <c r="K1224" s="572"/>
      <c r="L1224" s="573">
        <v>0</v>
      </c>
      <c r="M1224" s="573">
        <v>0</v>
      </c>
      <c r="N1224" s="572">
        <v>17</v>
      </c>
      <c r="O1224" s="633">
        <v>16</v>
      </c>
      <c r="P1224" s="573">
        <v>0</v>
      </c>
      <c r="Q1224" s="583"/>
      <c r="R1224" s="572">
        <v>13</v>
      </c>
      <c r="S1224" s="583">
        <v>0.76470588235294112</v>
      </c>
      <c r="T1224" s="633">
        <v>12</v>
      </c>
      <c r="U1224" s="613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3535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7" t="s">
        <v>229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2271</v>
      </c>
      <c r="B5" s="563">
        <v>14321.44999999999</v>
      </c>
      <c r="C5" s="581">
        <v>0.21635669255533382</v>
      </c>
      <c r="D5" s="563">
        <v>51872.249999999964</v>
      </c>
      <c r="E5" s="581">
        <v>0.78364330744466615</v>
      </c>
      <c r="F5" s="564">
        <v>66193.699999999953</v>
      </c>
    </row>
    <row r="6" spans="1:6" ht="14.4" customHeight="1" x14ac:dyDescent="0.3">
      <c r="A6" s="593" t="s">
        <v>2275</v>
      </c>
      <c r="B6" s="569">
        <v>6112.7200000000021</v>
      </c>
      <c r="C6" s="582">
        <v>9.6827682865863213E-2</v>
      </c>
      <c r="D6" s="569">
        <v>57017.160000000011</v>
      </c>
      <c r="E6" s="582">
        <v>0.90317231713413682</v>
      </c>
      <c r="F6" s="570">
        <v>63129.880000000012</v>
      </c>
    </row>
    <row r="7" spans="1:6" ht="14.4" customHeight="1" x14ac:dyDescent="0.3">
      <c r="A7" s="593" t="s">
        <v>2272</v>
      </c>
      <c r="B7" s="569">
        <v>5374.4400000000005</v>
      </c>
      <c r="C7" s="582">
        <v>0.15449613345717314</v>
      </c>
      <c r="D7" s="569">
        <v>29412.44999999999</v>
      </c>
      <c r="E7" s="582">
        <v>0.84550386654282683</v>
      </c>
      <c r="F7" s="570">
        <v>34786.889999999992</v>
      </c>
    </row>
    <row r="8" spans="1:6" ht="14.4" customHeight="1" x14ac:dyDescent="0.3">
      <c r="A8" s="593" t="s">
        <v>2276</v>
      </c>
      <c r="B8" s="569">
        <v>2473.5500000000006</v>
      </c>
      <c r="C8" s="582">
        <v>5.3078945798554315E-2</v>
      </c>
      <c r="D8" s="569">
        <v>44127.789999999986</v>
      </c>
      <c r="E8" s="582">
        <v>0.94692105420144568</v>
      </c>
      <c r="F8" s="570">
        <v>46601.339999999989</v>
      </c>
    </row>
    <row r="9" spans="1:6" ht="14.4" customHeight="1" x14ac:dyDescent="0.3">
      <c r="A9" s="593" t="s">
        <v>2277</v>
      </c>
      <c r="B9" s="569">
        <v>2241.2600000000002</v>
      </c>
      <c r="C9" s="582">
        <v>0.30179751345542982</v>
      </c>
      <c r="D9" s="569">
        <v>5185.1099999999997</v>
      </c>
      <c r="E9" s="582">
        <v>0.69820248654457018</v>
      </c>
      <c r="F9" s="570">
        <v>7426.37</v>
      </c>
    </row>
    <row r="10" spans="1:6" ht="14.4" customHeight="1" x14ac:dyDescent="0.3">
      <c r="A10" s="593" t="s">
        <v>2273</v>
      </c>
      <c r="B10" s="569">
        <v>1949.73</v>
      </c>
      <c r="C10" s="582">
        <v>6.0308152378666387E-2</v>
      </c>
      <c r="D10" s="569">
        <v>30379.730000000003</v>
      </c>
      <c r="E10" s="582">
        <v>0.93969184762133362</v>
      </c>
      <c r="F10" s="570">
        <v>32329.460000000003</v>
      </c>
    </row>
    <row r="11" spans="1:6" ht="14.4" customHeight="1" thickBot="1" x14ac:dyDescent="0.35">
      <c r="A11" s="592" t="s">
        <v>2274</v>
      </c>
      <c r="B11" s="584">
        <v>605.75</v>
      </c>
      <c r="C11" s="585">
        <v>1.7372393567381947E-2</v>
      </c>
      <c r="D11" s="584">
        <v>34262.789999999994</v>
      </c>
      <c r="E11" s="585">
        <v>0.98262760643261804</v>
      </c>
      <c r="F11" s="586">
        <v>34868.539999999994</v>
      </c>
    </row>
    <row r="12" spans="1:6" ht="14.4" customHeight="1" thickBot="1" x14ac:dyDescent="0.35">
      <c r="A12" s="587" t="s">
        <v>6</v>
      </c>
      <c r="B12" s="588">
        <v>33078.899999999994</v>
      </c>
      <c r="C12" s="589">
        <v>0.11592956771202309</v>
      </c>
      <c r="D12" s="588">
        <v>252257.27999999994</v>
      </c>
      <c r="E12" s="589">
        <v>0.8840704322879771</v>
      </c>
      <c r="F12" s="590">
        <v>285336.17999999988</v>
      </c>
    </row>
    <row r="13" spans="1:6" ht="14.4" customHeight="1" thickBot="1" x14ac:dyDescent="0.35"/>
    <row r="14" spans="1:6" ht="14.4" customHeight="1" x14ac:dyDescent="0.3">
      <c r="A14" s="591" t="s">
        <v>1677</v>
      </c>
      <c r="B14" s="563">
        <v>7090.65</v>
      </c>
      <c r="C14" s="581">
        <v>1</v>
      </c>
      <c r="D14" s="563"/>
      <c r="E14" s="581">
        <v>0</v>
      </c>
      <c r="F14" s="564">
        <v>7090.65</v>
      </c>
    </row>
    <row r="15" spans="1:6" ht="14.4" customHeight="1" x14ac:dyDescent="0.3">
      <c r="A15" s="593" t="s">
        <v>1676</v>
      </c>
      <c r="B15" s="569">
        <v>5592.9400000000005</v>
      </c>
      <c r="C15" s="582">
        <v>0.78015622820477049</v>
      </c>
      <c r="D15" s="569">
        <v>1576.0600000000002</v>
      </c>
      <c r="E15" s="582">
        <v>0.21984377179522946</v>
      </c>
      <c r="F15" s="570">
        <v>7169.0000000000009</v>
      </c>
    </row>
    <row r="16" spans="1:6" ht="14.4" customHeight="1" x14ac:dyDescent="0.3">
      <c r="A16" s="593" t="s">
        <v>1679</v>
      </c>
      <c r="B16" s="569">
        <v>2832.2500000000005</v>
      </c>
      <c r="C16" s="582">
        <v>0.53162934139716833</v>
      </c>
      <c r="D16" s="569">
        <v>2495.2399999999998</v>
      </c>
      <c r="E16" s="582">
        <v>0.46837065860283172</v>
      </c>
      <c r="F16" s="570">
        <v>5327.49</v>
      </c>
    </row>
    <row r="17" spans="1:6" ht="14.4" customHeight="1" x14ac:dyDescent="0.3">
      <c r="A17" s="593" t="s">
        <v>1690</v>
      </c>
      <c r="B17" s="569">
        <v>2222.67</v>
      </c>
      <c r="C17" s="582">
        <v>0.8514900414890072</v>
      </c>
      <c r="D17" s="569">
        <v>387.66</v>
      </c>
      <c r="E17" s="582">
        <v>0.14850995851099288</v>
      </c>
      <c r="F17" s="570">
        <v>2610.33</v>
      </c>
    </row>
    <row r="18" spans="1:6" ht="14.4" customHeight="1" x14ac:dyDescent="0.3">
      <c r="A18" s="593" t="s">
        <v>1678</v>
      </c>
      <c r="B18" s="569">
        <v>2202.4100000000003</v>
      </c>
      <c r="C18" s="582">
        <v>0.59786686501365438</v>
      </c>
      <c r="D18" s="569">
        <v>1481.3700000000006</v>
      </c>
      <c r="E18" s="582">
        <v>0.40213313498634562</v>
      </c>
      <c r="F18" s="570">
        <v>3683.7800000000007</v>
      </c>
    </row>
    <row r="19" spans="1:6" ht="14.4" customHeight="1" x14ac:dyDescent="0.3">
      <c r="A19" s="593" t="s">
        <v>1674</v>
      </c>
      <c r="B19" s="569">
        <v>1803.2</v>
      </c>
      <c r="C19" s="582">
        <v>0.78466867417451391</v>
      </c>
      <c r="D19" s="569">
        <v>494.84</v>
      </c>
      <c r="E19" s="582">
        <v>0.21533132582548606</v>
      </c>
      <c r="F19" s="570">
        <v>2298.04</v>
      </c>
    </row>
    <row r="20" spans="1:6" ht="14.4" customHeight="1" x14ac:dyDescent="0.3">
      <c r="A20" s="593" t="s">
        <v>1683</v>
      </c>
      <c r="B20" s="569">
        <v>1337.4899999999998</v>
      </c>
      <c r="C20" s="582">
        <v>0.49734499453381231</v>
      </c>
      <c r="D20" s="569">
        <v>1351.7699999999995</v>
      </c>
      <c r="E20" s="582">
        <v>0.50265500546618769</v>
      </c>
      <c r="F20" s="570">
        <v>2689.2599999999993</v>
      </c>
    </row>
    <row r="21" spans="1:6" ht="14.4" customHeight="1" x14ac:dyDescent="0.3">
      <c r="A21" s="593" t="s">
        <v>1694</v>
      </c>
      <c r="B21" s="569">
        <v>916.77</v>
      </c>
      <c r="C21" s="582">
        <v>0.50132608588661831</v>
      </c>
      <c r="D21" s="569">
        <v>911.92</v>
      </c>
      <c r="E21" s="582">
        <v>0.49867391411338169</v>
      </c>
      <c r="F21" s="570">
        <v>1828.69</v>
      </c>
    </row>
    <row r="22" spans="1:6" ht="14.4" customHeight="1" x14ac:dyDescent="0.3">
      <c r="A22" s="593" t="s">
        <v>1687</v>
      </c>
      <c r="B22" s="569">
        <v>767.26</v>
      </c>
      <c r="C22" s="582">
        <v>0.24244626594958069</v>
      </c>
      <c r="D22" s="569">
        <v>2397.3999999999996</v>
      </c>
      <c r="E22" s="582">
        <v>0.75755373405041926</v>
      </c>
      <c r="F22" s="570">
        <v>3164.66</v>
      </c>
    </row>
    <row r="23" spans="1:6" ht="14.4" customHeight="1" x14ac:dyDescent="0.3">
      <c r="A23" s="593" t="s">
        <v>1719</v>
      </c>
      <c r="B23" s="569">
        <v>654.38</v>
      </c>
      <c r="C23" s="582">
        <v>0.41592301629674833</v>
      </c>
      <c r="D23" s="569">
        <v>918.93999999999983</v>
      </c>
      <c r="E23" s="582">
        <v>0.58407698370325167</v>
      </c>
      <c r="F23" s="570">
        <v>1573.3199999999997</v>
      </c>
    </row>
    <row r="24" spans="1:6" ht="14.4" customHeight="1" x14ac:dyDescent="0.3">
      <c r="A24" s="593" t="s">
        <v>1706</v>
      </c>
      <c r="B24" s="569">
        <v>648.48</v>
      </c>
      <c r="C24" s="582">
        <v>0.27663994744318787</v>
      </c>
      <c r="D24" s="569">
        <v>1695.65</v>
      </c>
      <c r="E24" s="582">
        <v>0.72336005255681213</v>
      </c>
      <c r="F24" s="570">
        <v>2344.13</v>
      </c>
    </row>
    <row r="25" spans="1:6" ht="14.4" customHeight="1" x14ac:dyDescent="0.3">
      <c r="A25" s="593" t="s">
        <v>1682</v>
      </c>
      <c r="B25" s="569">
        <v>606.96</v>
      </c>
      <c r="C25" s="582">
        <v>0.19495837187789081</v>
      </c>
      <c r="D25" s="569">
        <v>2506.3200000000006</v>
      </c>
      <c r="E25" s="582">
        <v>0.80504162812210922</v>
      </c>
      <c r="F25" s="570">
        <v>3113.2800000000007</v>
      </c>
    </row>
    <row r="26" spans="1:6" ht="14.4" customHeight="1" x14ac:dyDescent="0.3">
      <c r="A26" s="593" t="s">
        <v>1702</v>
      </c>
      <c r="B26" s="569">
        <v>604.71999999999991</v>
      </c>
      <c r="C26" s="582">
        <v>0.54740158050529086</v>
      </c>
      <c r="D26" s="569">
        <v>499.99000000000007</v>
      </c>
      <c r="E26" s="582">
        <v>0.45259841949470908</v>
      </c>
      <c r="F26" s="570">
        <v>1104.71</v>
      </c>
    </row>
    <row r="27" spans="1:6" ht="14.4" customHeight="1" x14ac:dyDescent="0.3">
      <c r="A27" s="593" t="s">
        <v>1718</v>
      </c>
      <c r="B27" s="569">
        <v>604.20000000000005</v>
      </c>
      <c r="C27" s="582">
        <v>0.24762701027885695</v>
      </c>
      <c r="D27" s="569">
        <v>1835.7600000000007</v>
      </c>
      <c r="E27" s="582">
        <v>0.75237298972114297</v>
      </c>
      <c r="F27" s="570">
        <v>2439.9600000000009</v>
      </c>
    </row>
    <row r="28" spans="1:6" ht="14.4" customHeight="1" x14ac:dyDescent="0.3">
      <c r="A28" s="593" t="s">
        <v>1708</v>
      </c>
      <c r="B28" s="569">
        <v>595.94999999999993</v>
      </c>
      <c r="C28" s="582">
        <v>0.84126199887069442</v>
      </c>
      <c r="D28" s="569">
        <v>112.45</v>
      </c>
      <c r="E28" s="582">
        <v>0.15873800112930547</v>
      </c>
      <c r="F28" s="570">
        <v>708.4</v>
      </c>
    </row>
    <row r="29" spans="1:6" ht="14.4" customHeight="1" x14ac:dyDescent="0.3">
      <c r="A29" s="593" t="s">
        <v>1684</v>
      </c>
      <c r="B29" s="569">
        <v>561</v>
      </c>
      <c r="C29" s="582">
        <v>0.5</v>
      </c>
      <c r="D29" s="569">
        <v>561</v>
      </c>
      <c r="E29" s="582">
        <v>0.5</v>
      </c>
      <c r="F29" s="570">
        <v>1122</v>
      </c>
    </row>
    <row r="30" spans="1:6" ht="14.4" customHeight="1" x14ac:dyDescent="0.3">
      <c r="A30" s="593" t="s">
        <v>1748</v>
      </c>
      <c r="B30" s="569">
        <v>548.28</v>
      </c>
      <c r="C30" s="582">
        <v>0.14063257469855101</v>
      </c>
      <c r="D30" s="569">
        <v>3350.3900000000008</v>
      </c>
      <c r="E30" s="582">
        <v>0.85936742530144894</v>
      </c>
      <c r="F30" s="570">
        <v>3898.670000000001</v>
      </c>
    </row>
    <row r="31" spans="1:6" ht="14.4" customHeight="1" x14ac:dyDescent="0.3">
      <c r="A31" s="593" t="s">
        <v>1709</v>
      </c>
      <c r="B31" s="569">
        <v>497.53</v>
      </c>
      <c r="C31" s="582">
        <v>6.2465865561474626E-2</v>
      </c>
      <c r="D31" s="569">
        <v>7467.3000000000011</v>
      </c>
      <c r="E31" s="582">
        <v>0.9375341344385254</v>
      </c>
      <c r="F31" s="570">
        <v>7964.8300000000008</v>
      </c>
    </row>
    <row r="32" spans="1:6" ht="14.4" customHeight="1" x14ac:dyDescent="0.3">
      <c r="A32" s="593" t="s">
        <v>1762</v>
      </c>
      <c r="B32" s="569">
        <v>413.22</v>
      </c>
      <c r="C32" s="582">
        <v>0.23076923076923078</v>
      </c>
      <c r="D32" s="569">
        <v>1377.4</v>
      </c>
      <c r="E32" s="582">
        <v>0.76923076923076927</v>
      </c>
      <c r="F32" s="570">
        <v>1790.6200000000001</v>
      </c>
    </row>
    <row r="33" spans="1:6" ht="14.4" customHeight="1" x14ac:dyDescent="0.3">
      <c r="A33" s="593" t="s">
        <v>1707</v>
      </c>
      <c r="B33" s="569">
        <v>345.82</v>
      </c>
      <c r="C33" s="582">
        <v>0.18667645518782625</v>
      </c>
      <c r="D33" s="569">
        <v>1506.69</v>
      </c>
      <c r="E33" s="582">
        <v>0.81332354481217384</v>
      </c>
      <c r="F33" s="570">
        <v>1852.51</v>
      </c>
    </row>
    <row r="34" spans="1:6" ht="14.4" customHeight="1" x14ac:dyDescent="0.3">
      <c r="A34" s="593" t="s">
        <v>1738</v>
      </c>
      <c r="B34" s="569">
        <v>294.02</v>
      </c>
      <c r="C34" s="582">
        <v>0.51449769891682851</v>
      </c>
      <c r="D34" s="569">
        <v>277.45</v>
      </c>
      <c r="E34" s="582">
        <v>0.48550230108317144</v>
      </c>
      <c r="F34" s="570">
        <v>571.47</v>
      </c>
    </row>
    <row r="35" spans="1:6" ht="14.4" customHeight="1" x14ac:dyDescent="0.3">
      <c r="A35" s="593" t="s">
        <v>1695</v>
      </c>
      <c r="B35" s="569">
        <v>239.74</v>
      </c>
      <c r="C35" s="582">
        <v>1</v>
      </c>
      <c r="D35" s="569"/>
      <c r="E35" s="582">
        <v>0</v>
      </c>
      <c r="F35" s="570">
        <v>239.74</v>
      </c>
    </row>
    <row r="36" spans="1:6" ht="14.4" customHeight="1" x14ac:dyDescent="0.3">
      <c r="A36" s="593" t="s">
        <v>1681</v>
      </c>
      <c r="B36" s="569">
        <v>216.16</v>
      </c>
      <c r="C36" s="582">
        <v>5.7969304373711068E-2</v>
      </c>
      <c r="D36" s="569">
        <v>3512.71</v>
      </c>
      <c r="E36" s="582">
        <v>0.94203069562628894</v>
      </c>
      <c r="F36" s="570">
        <v>3728.87</v>
      </c>
    </row>
    <row r="37" spans="1:6" ht="14.4" customHeight="1" x14ac:dyDescent="0.3">
      <c r="A37" s="593" t="s">
        <v>1722</v>
      </c>
      <c r="B37" s="569">
        <v>201.95</v>
      </c>
      <c r="C37" s="582">
        <v>9.4346233625474174E-2</v>
      </c>
      <c r="D37" s="569">
        <v>1938.57</v>
      </c>
      <c r="E37" s="582">
        <v>0.90565376637452577</v>
      </c>
      <c r="F37" s="570">
        <v>2140.52</v>
      </c>
    </row>
    <row r="38" spans="1:6" ht="14.4" customHeight="1" x14ac:dyDescent="0.3">
      <c r="A38" s="593" t="s">
        <v>1693</v>
      </c>
      <c r="B38" s="569">
        <v>201.75</v>
      </c>
      <c r="C38" s="582">
        <v>5.4699255764772858E-2</v>
      </c>
      <c r="D38" s="569">
        <v>3486.6000000000004</v>
      </c>
      <c r="E38" s="582">
        <v>0.94530074423522714</v>
      </c>
      <c r="F38" s="570">
        <v>3688.3500000000004</v>
      </c>
    </row>
    <row r="39" spans="1:6" ht="14.4" customHeight="1" x14ac:dyDescent="0.3">
      <c r="A39" s="593" t="s">
        <v>1769</v>
      </c>
      <c r="B39" s="569">
        <v>193.26</v>
      </c>
      <c r="C39" s="582">
        <v>6.6666666666666652E-2</v>
      </c>
      <c r="D39" s="569">
        <v>2705.6400000000003</v>
      </c>
      <c r="E39" s="582">
        <v>0.93333333333333324</v>
      </c>
      <c r="F39" s="570">
        <v>2898.9000000000005</v>
      </c>
    </row>
    <row r="40" spans="1:6" ht="14.4" customHeight="1" x14ac:dyDescent="0.3">
      <c r="A40" s="593" t="s">
        <v>1759</v>
      </c>
      <c r="B40" s="569">
        <v>193.14</v>
      </c>
      <c r="C40" s="582">
        <v>4.59707190749684E-2</v>
      </c>
      <c r="D40" s="569">
        <v>4008.23</v>
      </c>
      <c r="E40" s="582">
        <v>0.95402928092503159</v>
      </c>
      <c r="F40" s="570">
        <v>4201.37</v>
      </c>
    </row>
    <row r="41" spans="1:6" ht="14.4" customHeight="1" x14ac:dyDescent="0.3">
      <c r="A41" s="593" t="s">
        <v>3536</v>
      </c>
      <c r="B41" s="569">
        <v>130.5</v>
      </c>
      <c r="C41" s="582">
        <v>1</v>
      </c>
      <c r="D41" s="569"/>
      <c r="E41" s="582">
        <v>0</v>
      </c>
      <c r="F41" s="570">
        <v>130.5</v>
      </c>
    </row>
    <row r="42" spans="1:6" ht="14.4" customHeight="1" x14ac:dyDescent="0.3">
      <c r="A42" s="593" t="s">
        <v>1732</v>
      </c>
      <c r="B42" s="569">
        <v>104.79</v>
      </c>
      <c r="C42" s="582">
        <v>0.27274146950886236</v>
      </c>
      <c r="D42" s="569">
        <v>279.42</v>
      </c>
      <c r="E42" s="582">
        <v>0.72725853049113764</v>
      </c>
      <c r="F42" s="570">
        <v>384.21000000000004</v>
      </c>
    </row>
    <row r="43" spans="1:6" ht="14.4" customHeight="1" x14ac:dyDescent="0.3">
      <c r="A43" s="593" t="s">
        <v>1753</v>
      </c>
      <c r="B43" s="569">
        <v>101.99000000000001</v>
      </c>
      <c r="C43" s="582">
        <v>0.71346624693948935</v>
      </c>
      <c r="D43" s="569">
        <v>40.96</v>
      </c>
      <c r="E43" s="582">
        <v>0.28653375306051065</v>
      </c>
      <c r="F43" s="570">
        <v>142.95000000000002</v>
      </c>
    </row>
    <row r="44" spans="1:6" ht="14.4" customHeight="1" x14ac:dyDescent="0.3">
      <c r="A44" s="593" t="s">
        <v>1717</v>
      </c>
      <c r="B44" s="569">
        <v>100.63</v>
      </c>
      <c r="C44" s="582">
        <v>7.8217544732382974E-2</v>
      </c>
      <c r="D44" s="569">
        <v>1185.9099999999999</v>
      </c>
      <c r="E44" s="582">
        <v>0.92178245526761693</v>
      </c>
      <c r="F44" s="570">
        <v>1286.54</v>
      </c>
    </row>
    <row r="45" spans="1:6" ht="14.4" customHeight="1" x14ac:dyDescent="0.3">
      <c r="A45" s="593" t="s">
        <v>1745</v>
      </c>
      <c r="B45" s="569">
        <v>96.600000000000009</v>
      </c>
      <c r="C45" s="582">
        <v>0.33929261353658108</v>
      </c>
      <c r="D45" s="569">
        <v>188.11</v>
      </c>
      <c r="E45" s="582">
        <v>0.66070738646341887</v>
      </c>
      <c r="F45" s="570">
        <v>284.71000000000004</v>
      </c>
    </row>
    <row r="46" spans="1:6" ht="14.4" customHeight="1" x14ac:dyDescent="0.3">
      <c r="A46" s="593" t="s">
        <v>3537</v>
      </c>
      <c r="B46" s="569">
        <v>88.23</v>
      </c>
      <c r="C46" s="582">
        <v>1</v>
      </c>
      <c r="D46" s="569"/>
      <c r="E46" s="582">
        <v>0</v>
      </c>
      <c r="F46" s="570">
        <v>88.23</v>
      </c>
    </row>
    <row r="47" spans="1:6" ht="14.4" customHeight="1" x14ac:dyDescent="0.3">
      <c r="A47" s="593" t="s">
        <v>1768</v>
      </c>
      <c r="B47" s="569">
        <v>44.89</v>
      </c>
      <c r="C47" s="582">
        <v>1.9818459555155273E-2</v>
      </c>
      <c r="D47" s="569">
        <v>2220.17</v>
      </c>
      <c r="E47" s="582">
        <v>0.98018154044484473</v>
      </c>
      <c r="F47" s="570">
        <v>2265.06</v>
      </c>
    </row>
    <row r="48" spans="1:6" ht="14.4" customHeight="1" x14ac:dyDescent="0.3">
      <c r="A48" s="593" t="s">
        <v>1735</v>
      </c>
      <c r="B48" s="569">
        <v>25.07</v>
      </c>
      <c r="C48" s="582">
        <v>2.6837806301050173E-2</v>
      </c>
      <c r="D48" s="569">
        <v>909.06000000000006</v>
      </c>
      <c r="E48" s="582">
        <v>0.97316219369894974</v>
      </c>
      <c r="F48" s="570">
        <v>934.13000000000011</v>
      </c>
    </row>
    <row r="49" spans="1:6" ht="14.4" customHeight="1" x14ac:dyDescent="0.3">
      <c r="A49" s="593" t="s">
        <v>1733</v>
      </c>
      <c r="B49" s="569"/>
      <c r="C49" s="582">
        <v>0</v>
      </c>
      <c r="D49" s="569">
        <v>868.18000000000006</v>
      </c>
      <c r="E49" s="582">
        <v>1</v>
      </c>
      <c r="F49" s="570">
        <v>868.18000000000006</v>
      </c>
    </row>
    <row r="50" spans="1:6" ht="14.4" customHeight="1" x14ac:dyDescent="0.3">
      <c r="A50" s="593" t="s">
        <v>3538</v>
      </c>
      <c r="B50" s="569"/>
      <c r="C50" s="582">
        <v>0</v>
      </c>
      <c r="D50" s="569">
        <v>1244.58</v>
      </c>
      <c r="E50" s="582">
        <v>1</v>
      </c>
      <c r="F50" s="570">
        <v>1244.58</v>
      </c>
    </row>
    <row r="51" spans="1:6" ht="14.4" customHeight="1" x14ac:dyDescent="0.3">
      <c r="A51" s="593" t="s">
        <v>1725</v>
      </c>
      <c r="B51" s="569">
        <v>0</v>
      </c>
      <c r="C51" s="582">
        <v>0</v>
      </c>
      <c r="D51" s="569">
        <v>2217.6</v>
      </c>
      <c r="E51" s="582">
        <v>1</v>
      </c>
      <c r="F51" s="570">
        <v>2217.6</v>
      </c>
    </row>
    <row r="52" spans="1:6" ht="14.4" customHeight="1" x14ac:dyDescent="0.3">
      <c r="A52" s="593" t="s">
        <v>1728</v>
      </c>
      <c r="B52" s="569"/>
      <c r="C52" s="582">
        <v>0</v>
      </c>
      <c r="D52" s="569">
        <v>474.51</v>
      </c>
      <c r="E52" s="582">
        <v>1</v>
      </c>
      <c r="F52" s="570">
        <v>474.51</v>
      </c>
    </row>
    <row r="53" spans="1:6" ht="14.4" customHeight="1" x14ac:dyDescent="0.3">
      <c r="A53" s="593" t="s">
        <v>1750</v>
      </c>
      <c r="B53" s="569"/>
      <c r="C53" s="582">
        <v>0</v>
      </c>
      <c r="D53" s="569">
        <v>444.5</v>
      </c>
      <c r="E53" s="582">
        <v>1</v>
      </c>
      <c r="F53" s="570">
        <v>444.5</v>
      </c>
    </row>
    <row r="54" spans="1:6" ht="14.4" customHeight="1" x14ac:dyDescent="0.3">
      <c r="A54" s="593" t="s">
        <v>1760</v>
      </c>
      <c r="B54" s="569"/>
      <c r="C54" s="582">
        <v>0</v>
      </c>
      <c r="D54" s="569">
        <v>782.22</v>
      </c>
      <c r="E54" s="582">
        <v>1</v>
      </c>
      <c r="F54" s="570">
        <v>782.22</v>
      </c>
    </row>
    <row r="55" spans="1:6" ht="14.4" customHeight="1" x14ac:dyDescent="0.3">
      <c r="A55" s="593" t="s">
        <v>3539</v>
      </c>
      <c r="B55" s="569"/>
      <c r="C55" s="582">
        <v>0</v>
      </c>
      <c r="D55" s="569">
        <v>2118.4299999999998</v>
      </c>
      <c r="E55" s="582">
        <v>1</v>
      </c>
      <c r="F55" s="570">
        <v>2118.4299999999998</v>
      </c>
    </row>
    <row r="56" spans="1:6" ht="14.4" customHeight="1" x14ac:dyDescent="0.3">
      <c r="A56" s="593" t="s">
        <v>1675</v>
      </c>
      <c r="B56" s="569"/>
      <c r="C56" s="582">
        <v>0</v>
      </c>
      <c r="D56" s="569">
        <v>909.59</v>
      </c>
      <c r="E56" s="582">
        <v>1</v>
      </c>
      <c r="F56" s="570">
        <v>909.59</v>
      </c>
    </row>
    <row r="57" spans="1:6" ht="14.4" customHeight="1" x14ac:dyDescent="0.3">
      <c r="A57" s="593" t="s">
        <v>1714</v>
      </c>
      <c r="B57" s="569">
        <v>0</v>
      </c>
      <c r="C57" s="582"/>
      <c r="D57" s="569"/>
      <c r="E57" s="582"/>
      <c r="F57" s="570">
        <v>0</v>
      </c>
    </row>
    <row r="58" spans="1:6" ht="14.4" customHeight="1" x14ac:dyDescent="0.3">
      <c r="A58" s="593" t="s">
        <v>1734</v>
      </c>
      <c r="B58" s="569">
        <v>0</v>
      </c>
      <c r="C58" s="582">
        <v>0</v>
      </c>
      <c r="D58" s="569">
        <v>1344.66</v>
      </c>
      <c r="E58" s="582">
        <v>1</v>
      </c>
      <c r="F58" s="570">
        <v>1344.66</v>
      </c>
    </row>
    <row r="59" spans="1:6" ht="14.4" customHeight="1" x14ac:dyDescent="0.3">
      <c r="A59" s="593" t="s">
        <v>1756</v>
      </c>
      <c r="B59" s="569">
        <v>0</v>
      </c>
      <c r="C59" s="582">
        <v>0</v>
      </c>
      <c r="D59" s="569">
        <v>37451.379999999983</v>
      </c>
      <c r="E59" s="582">
        <v>1</v>
      </c>
      <c r="F59" s="570">
        <v>37451.379999999983</v>
      </c>
    </row>
    <row r="60" spans="1:6" ht="14.4" customHeight="1" x14ac:dyDescent="0.3">
      <c r="A60" s="593" t="s">
        <v>1743</v>
      </c>
      <c r="B60" s="569"/>
      <c r="C60" s="582">
        <v>0</v>
      </c>
      <c r="D60" s="569">
        <v>1523.84</v>
      </c>
      <c r="E60" s="582">
        <v>1</v>
      </c>
      <c r="F60" s="570">
        <v>1523.84</v>
      </c>
    </row>
    <row r="61" spans="1:6" ht="14.4" customHeight="1" x14ac:dyDescent="0.3">
      <c r="A61" s="593" t="s">
        <v>1764</v>
      </c>
      <c r="B61" s="569"/>
      <c r="C61" s="582">
        <v>0</v>
      </c>
      <c r="D61" s="569">
        <v>10330.439999999997</v>
      </c>
      <c r="E61" s="582">
        <v>1</v>
      </c>
      <c r="F61" s="570">
        <v>10330.439999999997</v>
      </c>
    </row>
    <row r="62" spans="1:6" ht="14.4" customHeight="1" x14ac:dyDescent="0.3">
      <c r="A62" s="593" t="s">
        <v>1712</v>
      </c>
      <c r="B62" s="569"/>
      <c r="C62" s="582">
        <v>0</v>
      </c>
      <c r="D62" s="569">
        <v>489.03999999999996</v>
      </c>
      <c r="E62" s="582">
        <v>1</v>
      </c>
      <c r="F62" s="570">
        <v>489.03999999999996</v>
      </c>
    </row>
    <row r="63" spans="1:6" ht="14.4" customHeight="1" x14ac:dyDescent="0.3">
      <c r="A63" s="593" t="s">
        <v>1767</v>
      </c>
      <c r="B63" s="569"/>
      <c r="C63" s="582">
        <v>0</v>
      </c>
      <c r="D63" s="569">
        <v>1414.71</v>
      </c>
      <c r="E63" s="582">
        <v>1</v>
      </c>
      <c r="F63" s="570">
        <v>1414.71</v>
      </c>
    </row>
    <row r="64" spans="1:6" ht="14.4" customHeight="1" x14ac:dyDescent="0.3">
      <c r="A64" s="593" t="s">
        <v>1726</v>
      </c>
      <c r="B64" s="569"/>
      <c r="C64" s="582">
        <v>0</v>
      </c>
      <c r="D64" s="569">
        <v>66864.450000000012</v>
      </c>
      <c r="E64" s="582">
        <v>1</v>
      </c>
      <c r="F64" s="570">
        <v>66864.450000000012</v>
      </c>
    </row>
    <row r="65" spans="1:6" ht="14.4" customHeight="1" x14ac:dyDescent="0.3">
      <c r="A65" s="593" t="s">
        <v>3540</v>
      </c>
      <c r="B65" s="569"/>
      <c r="C65" s="582">
        <v>0</v>
      </c>
      <c r="D65" s="569">
        <v>1441.08</v>
      </c>
      <c r="E65" s="582">
        <v>1</v>
      </c>
      <c r="F65" s="570">
        <v>1441.08</v>
      </c>
    </row>
    <row r="66" spans="1:6" ht="14.4" customHeight="1" x14ac:dyDescent="0.3">
      <c r="A66" s="593" t="s">
        <v>1699</v>
      </c>
      <c r="B66" s="569"/>
      <c r="C66" s="582">
        <v>0</v>
      </c>
      <c r="D66" s="569">
        <v>560.1</v>
      </c>
      <c r="E66" s="582">
        <v>1</v>
      </c>
      <c r="F66" s="570">
        <v>560.1</v>
      </c>
    </row>
    <row r="67" spans="1:6" ht="14.4" customHeight="1" x14ac:dyDescent="0.3">
      <c r="A67" s="593" t="s">
        <v>1749</v>
      </c>
      <c r="B67" s="569"/>
      <c r="C67" s="582">
        <v>0</v>
      </c>
      <c r="D67" s="569">
        <v>29252.339999999982</v>
      </c>
      <c r="E67" s="582">
        <v>1</v>
      </c>
      <c r="F67" s="570">
        <v>29252.339999999982</v>
      </c>
    </row>
    <row r="68" spans="1:6" ht="14.4" customHeight="1" x14ac:dyDescent="0.3">
      <c r="A68" s="593" t="s">
        <v>1710</v>
      </c>
      <c r="B68" s="569"/>
      <c r="C68" s="582">
        <v>0</v>
      </c>
      <c r="D68" s="569">
        <v>65.06</v>
      </c>
      <c r="E68" s="582">
        <v>1</v>
      </c>
      <c r="F68" s="570">
        <v>65.06</v>
      </c>
    </row>
    <row r="69" spans="1:6" ht="14.4" customHeight="1" x14ac:dyDescent="0.3">
      <c r="A69" s="593" t="s">
        <v>1747</v>
      </c>
      <c r="B69" s="569"/>
      <c r="C69" s="582">
        <v>0</v>
      </c>
      <c r="D69" s="569">
        <v>573.83000000000004</v>
      </c>
      <c r="E69" s="582">
        <v>1</v>
      </c>
      <c r="F69" s="570">
        <v>573.83000000000004</v>
      </c>
    </row>
    <row r="70" spans="1:6" ht="14.4" customHeight="1" x14ac:dyDescent="0.3">
      <c r="A70" s="593" t="s">
        <v>1680</v>
      </c>
      <c r="B70" s="569"/>
      <c r="C70" s="582">
        <v>0</v>
      </c>
      <c r="D70" s="569">
        <v>1319.81</v>
      </c>
      <c r="E70" s="582">
        <v>1</v>
      </c>
      <c r="F70" s="570">
        <v>1319.81</v>
      </c>
    </row>
    <row r="71" spans="1:6" ht="14.4" customHeight="1" x14ac:dyDescent="0.3">
      <c r="A71" s="593" t="s">
        <v>1730</v>
      </c>
      <c r="B71" s="569"/>
      <c r="C71" s="582"/>
      <c r="D71" s="569">
        <v>0</v>
      </c>
      <c r="E71" s="582"/>
      <c r="F71" s="570">
        <v>0</v>
      </c>
    </row>
    <row r="72" spans="1:6" ht="14.4" customHeight="1" x14ac:dyDescent="0.3">
      <c r="A72" s="593" t="s">
        <v>1751</v>
      </c>
      <c r="B72" s="569">
        <v>0</v>
      </c>
      <c r="C72" s="582"/>
      <c r="D72" s="569"/>
      <c r="E72" s="582"/>
      <c r="F72" s="570">
        <v>0</v>
      </c>
    </row>
    <row r="73" spans="1:6" ht="14.4" customHeight="1" x14ac:dyDescent="0.3">
      <c r="A73" s="593" t="s">
        <v>1686</v>
      </c>
      <c r="B73" s="569">
        <v>0</v>
      </c>
      <c r="C73" s="582">
        <v>0</v>
      </c>
      <c r="D73" s="569">
        <v>1135.1999999999998</v>
      </c>
      <c r="E73" s="582">
        <v>1</v>
      </c>
      <c r="F73" s="570">
        <v>1135.1999999999998</v>
      </c>
    </row>
    <row r="74" spans="1:6" ht="14.4" customHeight="1" x14ac:dyDescent="0.3">
      <c r="A74" s="593" t="s">
        <v>1755</v>
      </c>
      <c r="B74" s="569">
        <v>0</v>
      </c>
      <c r="C74" s="582">
        <v>0</v>
      </c>
      <c r="D74" s="569">
        <v>377.64</v>
      </c>
      <c r="E74" s="582">
        <v>1</v>
      </c>
      <c r="F74" s="570">
        <v>377.64</v>
      </c>
    </row>
    <row r="75" spans="1:6" ht="14.4" customHeight="1" x14ac:dyDescent="0.3">
      <c r="A75" s="593" t="s">
        <v>1700</v>
      </c>
      <c r="B75" s="569">
        <v>0</v>
      </c>
      <c r="C75" s="582">
        <v>0</v>
      </c>
      <c r="D75" s="569">
        <v>550.96</v>
      </c>
      <c r="E75" s="582">
        <v>1</v>
      </c>
      <c r="F75" s="570">
        <v>550.96</v>
      </c>
    </row>
    <row r="76" spans="1:6" ht="14.4" customHeight="1" x14ac:dyDescent="0.3">
      <c r="A76" s="593" t="s">
        <v>1740</v>
      </c>
      <c r="B76" s="569"/>
      <c r="C76" s="582">
        <v>0</v>
      </c>
      <c r="D76" s="569">
        <v>389.8</v>
      </c>
      <c r="E76" s="582">
        <v>1</v>
      </c>
      <c r="F76" s="570">
        <v>389.8</v>
      </c>
    </row>
    <row r="77" spans="1:6" ht="14.4" customHeight="1" x14ac:dyDescent="0.3">
      <c r="A77" s="593" t="s">
        <v>1713</v>
      </c>
      <c r="B77" s="569"/>
      <c r="C77" s="582">
        <v>0</v>
      </c>
      <c r="D77" s="569">
        <v>304.5</v>
      </c>
      <c r="E77" s="582">
        <v>1</v>
      </c>
      <c r="F77" s="570">
        <v>304.5</v>
      </c>
    </row>
    <row r="78" spans="1:6" ht="14.4" customHeight="1" x14ac:dyDescent="0.3">
      <c r="A78" s="593" t="s">
        <v>1761</v>
      </c>
      <c r="B78" s="569"/>
      <c r="C78" s="582">
        <v>0</v>
      </c>
      <c r="D78" s="569">
        <v>535.56999999999994</v>
      </c>
      <c r="E78" s="582">
        <v>1</v>
      </c>
      <c r="F78" s="570">
        <v>535.56999999999994</v>
      </c>
    </row>
    <row r="79" spans="1:6" ht="14.4" customHeight="1" x14ac:dyDescent="0.3">
      <c r="A79" s="593" t="s">
        <v>1757</v>
      </c>
      <c r="B79" s="569">
        <v>0</v>
      </c>
      <c r="C79" s="582">
        <v>0</v>
      </c>
      <c r="D79" s="569">
        <v>4311.34</v>
      </c>
      <c r="E79" s="582">
        <v>1</v>
      </c>
      <c r="F79" s="570">
        <v>4311.34</v>
      </c>
    </row>
    <row r="80" spans="1:6" ht="14.4" customHeight="1" x14ac:dyDescent="0.3">
      <c r="A80" s="593" t="s">
        <v>1742</v>
      </c>
      <c r="B80" s="569"/>
      <c r="C80" s="582">
        <v>0</v>
      </c>
      <c r="D80" s="569">
        <v>228.78</v>
      </c>
      <c r="E80" s="582">
        <v>1</v>
      </c>
      <c r="F80" s="570">
        <v>228.78</v>
      </c>
    </row>
    <row r="81" spans="1:6" ht="14.4" customHeight="1" x14ac:dyDescent="0.3">
      <c r="A81" s="593" t="s">
        <v>1711</v>
      </c>
      <c r="B81" s="569"/>
      <c r="C81" s="582">
        <v>0</v>
      </c>
      <c r="D81" s="569">
        <v>2032.8700000000001</v>
      </c>
      <c r="E81" s="582">
        <v>1</v>
      </c>
      <c r="F81" s="570">
        <v>2032.8700000000001</v>
      </c>
    </row>
    <row r="82" spans="1:6" ht="14.4" customHeight="1" x14ac:dyDescent="0.3">
      <c r="A82" s="593" t="s">
        <v>3541</v>
      </c>
      <c r="B82" s="569"/>
      <c r="C82" s="582">
        <v>0</v>
      </c>
      <c r="D82" s="569">
        <v>16298.970000000001</v>
      </c>
      <c r="E82" s="582">
        <v>1</v>
      </c>
      <c r="F82" s="570">
        <v>16298.970000000001</v>
      </c>
    </row>
    <row r="83" spans="1:6" ht="14.4" customHeight="1" x14ac:dyDescent="0.3">
      <c r="A83" s="593" t="s">
        <v>1685</v>
      </c>
      <c r="B83" s="569"/>
      <c r="C83" s="582">
        <v>0</v>
      </c>
      <c r="D83" s="569">
        <v>591.79999999999995</v>
      </c>
      <c r="E83" s="582">
        <v>1</v>
      </c>
      <c r="F83" s="570">
        <v>591.79999999999995</v>
      </c>
    </row>
    <row r="84" spans="1:6" ht="14.4" customHeight="1" x14ac:dyDescent="0.3">
      <c r="A84" s="593" t="s">
        <v>1721</v>
      </c>
      <c r="B84" s="569">
        <v>0</v>
      </c>
      <c r="C84" s="582">
        <v>0</v>
      </c>
      <c r="D84" s="569">
        <v>448.37</v>
      </c>
      <c r="E84" s="582">
        <v>1</v>
      </c>
      <c r="F84" s="570">
        <v>448.37</v>
      </c>
    </row>
    <row r="85" spans="1:6" ht="14.4" customHeight="1" x14ac:dyDescent="0.3">
      <c r="A85" s="593" t="s">
        <v>1688</v>
      </c>
      <c r="B85" s="569"/>
      <c r="C85" s="582"/>
      <c r="D85" s="569">
        <v>0</v>
      </c>
      <c r="E85" s="582"/>
      <c r="F85" s="570">
        <v>0</v>
      </c>
    </row>
    <row r="86" spans="1:6" ht="14.4" customHeight="1" x14ac:dyDescent="0.3">
      <c r="A86" s="593" t="s">
        <v>1763</v>
      </c>
      <c r="B86" s="569"/>
      <c r="C86" s="582">
        <v>0</v>
      </c>
      <c r="D86" s="569">
        <v>284.39999999999998</v>
      </c>
      <c r="E86" s="582">
        <v>1</v>
      </c>
      <c r="F86" s="570">
        <v>284.39999999999998</v>
      </c>
    </row>
    <row r="87" spans="1:6" ht="14.4" customHeight="1" x14ac:dyDescent="0.3">
      <c r="A87" s="593" t="s">
        <v>1696</v>
      </c>
      <c r="B87" s="569"/>
      <c r="C87" s="582">
        <v>0</v>
      </c>
      <c r="D87" s="569">
        <v>1999.86</v>
      </c>
      <c r="E87" s="582">
        <v>1</v>
      </c>
      <c r="F87" s="570">
        <v>1999.86</v>
      </c>
    </row>
    <row r="88" spans="1:6" ht="14.4" customHeight="1" x14ac:dyDescent="0.3">
      <c r="A88" s="593" t="s">
        <v>1746</v>
      </c>
      <c r="B88" s="569"/>
      <c r="C88" s="582">
        <v>0</v>
      </c>
      <c r="D88" s="569">
        <v>65.400000000000006</v>
      </c>
      <c r="E88" s="582">
        <v>1</v>
      </c>
      <c r="F88" s="570">
        <v>65.400000000000006</v>
      </c>
    </row>
    <row r="89" spans="1:6" ht="14.4" customHeight="1" x14ac:dyDescent="0.3">
      <c r="A89" s="593" t="s">
        <v>1704</v>
      </c>
      <c r="B89" s="569"/>
      <c r="C89" s="582">
        <v>0</v>
      </c>
      <c r="D89" s="569">
        <v>368.44</v>
      </c>
      <c r="E89" s="582">
        <v>1</v>
      </c>
      <c r="F89" s="570">
        <v>368.44</v>
      </c>
    </row>
    <row r="90" spans="1:6" ht="14.4" customHeight="1" x14ac:dyDescent="0.3">
      <c r="A90" s="593" t="s">
        <v>1716</v>
      </c>
      <c r="B90" s="569"/>
      <c r="C90" s="582">
        <v>0</v>
      </c>
      <c r="D90" s="569">
        <v>763.29</v>
      </c>
      <c r="E90" s="582">
        <v>1</v>
      </c>
      <c r="F90" s="570">
        <v>763.29</v>
      </c>
    </row>
    <row r="91" spans="1:6" ht="14.4" customHeight="1" thickBot="1" x14ac:dyDescent="0.35">
      <c r="A91" s="592" t="s">
        <v>1771</v>
      </c>
      <c r="B91" s="584"/>
      <c r="C91" s="585">
        <v>0</v>
      </c>
      <c r="D91" s="584">
        <v>6198.76</v>
      </c>
      <c r="E91" s="585">
        <v>1</v>
      </c>
      <c r="F91" s="586">
        <v>6198.76</v>
      </c>
    </row>
    <row r="92" spans="1:6" ht="14.4" customHeight="1" thickBot="1" x14ac:dyDescent="0.35">
      <c r="A92" s="587" t="s">
        <v>6</v>
      </c>
      <c r="B92" s="588">
        <v>33078.9</v>
      </c>
      <c r="C92" s="589">
        <v>0.11592956771202305</v>
      </c>
      <c r="D92" s="588">
        <v>252257.28</v>
      </c>
      <c r="E92" s="589">
        <v>0.88407043228797677</v>
      </c>
      <c r="F92" s="590">
        <v>285336.18000000005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{4FAE30B1-036C-41B9-A06F-1390197B2A76}</x14:id>
        </ext>
      </extLst>
    </cfRule>
  </conditionalFormatting>
  <conditionalFormatting sqref="F14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{00703828-A505-44B5-8976-6D41991B9EC7}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AE30B1-036C-41B9-A06F-1390197B2A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00703828-A505-44B5-8976-6D41991B9E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F14:F91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401</v>
      </c>
      <c r="G3" s="56">
        <f>SUBTOTAL(9,G6:G1048576)</f>
        <v>33078.9</v>
      </c>
      <c r="H3" s="57">
        <f>IF(M3=0,0,G3/M3)</f>
        <v>0.11592956771202309</v>
      </c>
      <c r="I3" s="56">
        <f>SUBTOTAL(9,I6:I1048576)</f>
        <v>1007</v>
      </c>
      <c r="J3" s="56">
        <f>SUBTOTAL(9,J6:J1048576)</f>
        <v>252257.28000000017</v>
      </c>
      <c r="K3" s="57">
        <f>IF(M3=0,0,J3/M3)</f>
        <v>0.88407043228797777</v>
      </c>
      <c r="L3" s="56">
        <f>SUBTOTAL(9,L6:L1048576)</f>
        <v>1408</v>
      </c>
      <c r="M3" s="58">
        <f>SUBTOTAL(9,M6:M1048576)</f>
        <v>285336.17999999993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213</v>
      </c>
      <c r="B5" s="594" t="s">
        <v>208</v>
      </c>
      <c r="C5" s="594" t="s">
        <v>128</v>
      </c>
      <c r="D5" s="594" t="s">
        <v>209</v>
      </c>
      <c r="E5" s="594" t="s">
        <v>210</v>
      </c>
      <c r="F5" s="595" t="s">
        <v>32</v>
      </c>
      <c r="G5" s="595" t="s">
        <v>17</v>
      </c>
      <c r="H5" s="579" t="s">
        <v>211</v>
      </c>
      <c r="I5" s="578" t="s">
        <v>32</v>
      </c>
      <c r="J5" s="595" t="s">
        <v>17</v>
      </c>
      <c r="K5" s="579" t="s">
        <v>211</v>
      </c>
      <c r="L5" s="578" t="s">
        <v>32</v>
      </c>
      <c r="M5" s="596" t="s">
        <v>17</v>
      </c>
    </row>
    <row r="6" spans="1:13" ht="14.4" customHeight="1" x14ac:dyDescent="0.3">
      <c r="A6" s="559" t="s">
        <v>2271</v>
      </c>
      <c r="B6" s="560" t="s">
        <v>3542</v>
      </c>
      <c r="C6" s="560" t="s">
        <v>3266</v>
      </c>
      <c r="D6" s="560" t="s">
        <v>3267</v>
      </c>
      <c r="E6" s="560" t="s">
        <v>3268</v>
      </c>
      <c r="F6" s="563">
        <v>2</v>
      </c>
      <c r="G6" s="563">
        <v>130.5</v>
      </c>
      <c r="H6" s="581">
        <v>1</v>
      </c>
      <c r="I6" s="563"/>
      <c r="J6" s="563"/>
      <c r="K6" s="581">
        <v>0</v>
      </c>
      <c r="L6" s="563">
        <v>2</v>
      </c>
      <c r="M6" s="564">
        <v>130.5</v>
      </c>
    </row>
    <row r="7" spans="1:13" ht="14.4" customHeight="1" x14ac:dyDescent="0.3">
      <c r="A7" s="565" t="s">
        <v>2271</v>
      </c>
      <c r="B7" s="566" t="s">
        <v>1778</v>
      </c>
      <c r="C7" s="566" t="s">
        <v>1780</v>
      </c>
      <c r="D7" s="566" t="s">
        <v>833</v>
      </c>
      <c r="E7" s="566" t="s">
        <v>834</v>
      </c>
      <c r="F7" s="569"/>
      <c r="G7" s="569"/>
      <c r="H7" s="582">
        <v>0</v>
      </c>
      <c r="I7" s="569">
        <v>5</v>
      </c>
      <c r="J7" s="569">
        <v>952.4</v>
      </c>
      <c r="K7" s="582">
        <v>1</v>
      </c>
      <c r="L7" s="569">
        <v>5</v>
      </c>
      <c r="M7" s="570">
        <v>952.4</v>
      </c>
    </row>
    <row r="8" spans="1:13" ht="14.4" customHeight="1" x14ac:dyDescent="0.3">
      <c r="A8" s="565" t="s">
        <v>2271</v>
      </c>
      <c r="B8" s="566" t="s">
        <v>1778</v>
      </c>
      <c r="C8" s="566" t="s">
        <v>1781</v>
      </c>
      <c r="D8" s="566" t="s">
        <v>833</v>
      </c>
      <c r="E8" s="566" t="s">
        <v>835</v>
      </c>
      <c r="F8" s="569"/>
      <c r="G8" s="569"/>
      <c r="H8" s="582">
        <v>0</v>
      </c>
      <c r="I8" s="569">
        <v>10</v>
      </c>
      <c r="J8" s="569">
        <v>6122.6</v>
      </c>
      <c r="K8" s="582">
        <v>1</v>
      </c>
      <c r="L8" s="569">
        <v>10</v>
      </c>
      <c r="M8" s="570">
        <v>6122.6</v>
      </c>
    </row>
    <row r="9" spans="1:13" ht="14.4" customHeight="1" x14ac:dyDescent="0.3">
      <c r="A9" s="565" t="s">
        <v>2271</v>
      </c>
      <c r="B9" s="566" t="s">
        <v>1795</v>
      </c>
      <c r="C9" s="566" t="s">
        <v>1796</v>
      </c>
      <c r="D9" s="566" t="s">
        <v>1467</v>
      </c>
      <c r="E9" s="566" t="s">
        <v>1468</v>
      </c>
      <c r="F9" s="569"/>
      <c r="G9" s="569"/>
      <c r="H9" s="582">
        <v>0</v>
      </c>
      <c r="I9" s="569">
        <v>1</v>
      </c>
      <c r="J9" s="569">
        <v>56.01</v>
      </c>
      <c r="K9" s="582">
        <v>1</v>
      </c>
      <c r="L9" s="569">
        <v>1</v>
      </c>
      <c r="M9" s="570">
        <v>56.01</v>
      </c>
    </row>
    <row r="10" spans="1:13" ht="14.4" customHeight="1" x14ac:dyDescent="0.3">
      <c r="A10" s="565" t="s">
        <v>2271</v>
      </c>
      <c r="B10" s="566" t="s">
        <v>1795</v>
      </c>
      <c r="C10" s="566" t="s">
        <v>3249</v>
      </c>
      <c r="D10" s="566" t="s">
        <v>1467</v>
      </c>
      <c r="E10" s="566" t="s">
        <v>3250</v>
      </c>
      <c r="F10" s="569"/>
      <c r="G10" s="569"/>
      <c r="H10" s="582">
        <v>0</v>
      </c>
      <c r="I10" s="569">
        <v>2</v>
      </c>
      <c r="J10" s="569">
        <v>280.06</v>
      </c>
      <c r="K10" s="582">
        <v>1</v>
      </c>
      <c r="L10" s="569">
        <v>2</v>
      </c>
      <c r="M10" s="570">
        <v>280.06</v>
      </c>
    </row>
    <row r="11" spans="1:13" ht="14.4" customHeight="1" x14ac:dyDescent="0.3">
      <c r="A11" s="565" t="s">
        <v>2271</v>
      </c>
      <c r="B11" s="566" t="s">
        <v>1827</v>
      </c>
      <c r="C11" s="566" t="s">
        <v>2398</v>
      </c>
      <c r="D11" s="566" t="s">
        <v>1448</v>
      </c>
      <c r="E11" s="566" t="s">
        <v>2399</v>
      </c>
      <c r="F11" s="569"/>
      <c r="G11" s="569"/>
      <c r="H11" s="582">
        <v>0</v>
      </c>
      <c r="I11" s="569">
        <v>1</v>
      </c>
      <c r="J11" s="569">
        <v>172.82</v>
      </c>
      <c r="K11" s="582">
        <v>1</v>
      </c>
      <c r="L11" s="569">
        <v>1</v>
      </c>
      <c r="M11" s="570">
        <v>172.82</v>
      </c>
    </row>
    <row r="12" spans="1:13" ht="14.4" customHeight="1" x14ac:dyDescent="0.3">
      <c r="A12" s="565" t="s">
        <v>2271</v>
      </c>
      <c r="B12" s="566" t="s">
        <v>1827</v>
      </c>
      <c r="C12" s="566" t="s">
        <v>3191</v>
      </c>
      <c r="D12" s="566" t="s">
        <v>805</v>
      </c>
      <c r="E12" s="566" t="s">
        <v>3192</v>
      </c>
      <c r="F12" s="569">
        <v>1</v>
      </c>
      <c r="G12" s="569">
        <v>0</v>
      </c>
      <c r="H12" s="582"/>
      <c r="I12" s="569"/>
      <c r="J12" s="569"/>
      <c r="K12" s="582"/>
      <c r="L12" s="569">
        <v>1</v>
      </c>
      <c r="M12" s="570">
        <v>0</v>
      </c>
    </row>
    <row r="13" spans="1:13" ht="14.4" customHeight="1" x14ac:dyDescent="0.3">
      <c r="A13" s="565" t="s">
        <v>2271</v>
      </c>
      <c r="B13" s="566" t="s">
        <v>1827</v>
      </c>
      <c r="C13" s="566" t="s">
        <v>1828</v>
      </c>
      <c r="D13" s="566" t="s">
        <v>1448</v>
      </c>
      <c r="E13" s="566" t="s">
        <v>1829</v>
      </c>
      <c r="F13" s="569"/>
      <c r="G13" s="569"/>
      <c r="H13" s="582">
        <v>0</v>
      </c>
      <c r="I13" s="569">
        <v>3</v>
      </c>
      <c r="J13" s="569">
        <v>259.23</v>
      </c>
      <c r="K13" s="582">
        <v>1</v>
      </c>
      <c r="L13" s="569">
        <v>3</v>
      </c>
      <c r="M13" s="570">
        <v>259.23</v>
      </c>
    </row>
    <row r="14" spans="1:13" ht="14.4" customHeight="1" x14ac:dyDescent="0.3">
      <c r="A14" s="565" t="s">
        <v>2271</v>
      </c>
      <c r="B14" s="566" t="s">
        <v>1831</v>
      </c>
      <c r="C14" s="566" t="s">
        <v>1833</v>
      </c>
      <c r="D14" s="566" t="s">
        <v>1527</v>
      </c>
      <c r="E14" s="566" t="s">
        <v>1528</v>
      </c>
      <c r="F14" s="569"/>
      <c r="G14" s="569"/>
      <c r="H14" s="582">
        <v>0</v>
      </c>
      <c r="I14" s="569">
        <v>9</v>
      </c>
      <c r="J14" s="569">
        <v>524.61</v>
      </c>
      <c r="K14" s="582">
        <v>1</v>
      </c>
      <c r="L14" s="569">
        <v>9</v>
      </c>
      <c r="M14" s="570">
        <v>524.61</v>
      </c>
    </row>
    <row r="15" spans="1:13" ht="14.4" customHeight="1" x14ac:dyDescent="0.3">
      <c r="A15" s="565" t="s">
        <v>2271</v>
      </c>
      <c r="B15" s="566" t="s">
        <v>1834</v>
      </c>
      <c r="C15" s="566" t="s">
        <v>3333</v>
      </c>
      <c r="D15" s="566" t="s">
        <v>3334</v>
      </c>
      <c r="E15" s="566" t="s">
        <v>2495</v>
      </c>
      <c r="F15" s="569">
        <v>1</v>
      </c>
      <c r="G15" s="569">
        <v>96.57</v>
      </c>
      <c r="H15" s="582">
        <v>1</v>
      </c>
      <c r="I15" s="569"/>
      <c r="J15" s="569"/>
      <c r="K15" s="582">
        <v>0</v>
      </c>
      <c r="L15" s="569">
        <v>1</v>
      </c>
      <c r="M15" s="570">
        <v>96.57</v>
      </c>
    </row>
    <row r="16" spans="1:13" ht="14.4" customHeight="1" x14ac:dyDescent="0.3">
      <c r="A16" s="565" t="s">
        <v>2271</v>
      </c>
      <c r="B16" s="566" t="s">
        <v>1834</v>
      </c>
      <c r="C16" s="566" t="s">
        <v>2671</v>
      </c>
      <c r="D16" s="566" t="s">
        <v>2672</v>
      </c>
      <c r="E16" s="566" t="s">
        <v>2495</v>
      </c>
      <c r="F16" s="569"/>
      <c r="G16" s="569"/>
      <c r="H16" s="582">
        <v>0</v>
      </c>
      <c r="I16" s="569">
        <v>2</v>
      </c>
      <c r="J16" s="569">
        <v>193.14</v>
      </c>
      <c r="K16" s="582">
        <v>1</v>
      </c>
      <c r="L16" s="569">
        <v>2</v>
      </c>
      <c r="M16" s="570">
        <v>193.14</v>
      </c>
    </row>
    <row r="17" spans="1:13" ht="14.4" customHeight="1" x14ac:dyDescent="0.3">
      <c r="A17" s="565" t="s">
        <v>2271</v>
      </c>
      <c r="B17" s="566" t="s">
        <v>1834</v>
      </c>
      <c r="C17" s="566" t="s">
        <v>1836</v>
      </c>
      <c r="D17" s="566" t="s">
        <v>1837</v>
      </c>
      <c r="E17" s="566" t="s">
        <v>1838</v>
      </c>
      <c r="F17" s="569"/>
      <c r="G17" s="569"/>
      <c r="H17" s="582">
        <v>0</v>
      </c>
      <c r="I17" s="569">
        <v>1</v>
      </c>
      <c r="J17" s="569">
        <v>156.25</v>
      </c>
      <c r="K17" s="582">
        <v>1</v>
      </c>
      <c r="L17" s="569">
        <v>1</v>
      </c>
      <c r="M17" s="570">
        <v>156.25</v>
      </c>
    </row>
    <row r="18" spans="1:13" ht="14.4" customHeight="1" x14ac:dyDescent="0.3">
      <c r="A18" s="565" t="s">
        <v>2271</v>
      </c>
      <c r="B18" s="566" t="s">
        <v>1834</v>
      </c>
      <c r="C18" s="566" t="s">
        <v>1839</v>
      </c>
      <c r="D18" s="566" t="s">
        <v>1840</v>
      </c>
      <c r="E18" s="566" t="s">
        <v>1534</v>
      </c>
      <c r="F18" s="569"/>
      <c r="G18" s="569"/>
      <c r="H18" s="582">
        <v>0</v>
      </c>
      <c r="I18" s="569">
        <v>3</v>
      </c>
      <c r="J18" s="569">
        <v>579.41999999999996</v>
      </c>
      <c r="K18" s="582">
        <v>1</v>
      </c>
      <c r="L18" s="569">
        <v>3</v>
      </c>
      <c r="M18" s="570">
        <v>579.41999999999996</v>
      </c>
    </row>
    <row r="19" spans="1:13" ht="14.4" customHeight="1" x14ac:dyDescent="0.3">
      <c r="A19" s="565" t="s">
        <v>2271</v>
      </c>
      <c r="B19" s="566" t="s">
        <v>1849</v>
      </c>
      <c r="C19" s="566" t="s">
        <v>1850</v>
      </c>
      <c r="D19" s="566" t="s">
        <v>1166</v>
      </c>
      <c r="E19" s="566" t="s">
        <v>1851</v>
      </c>
      <c r="F19" s="569">
        <v>11</v>
      </c>
      <c r="G19" s="569">
        <v>5199.8099999999995</v>
      </c>
      <c r="H19" s="582">
        <v>1</v>
      </c>
      <c r="I19" s="569"/>
      <c r="J19" s="569"/>
      <c r="K19" s="582">
        <v>0</v>
      </c>
      <c r="L19" s="569">
        <v>11</v>
      </c>
      <c r="M19" s="570">
        <v>5199.8099999999995</v>
      </c>
    </row>
    <row r="20" spans="1:13" ht="14.4" customHeight="1" x14ac:dyDescent="0.3">
      <c r="A20" s="565" t="s">
        <v>2271</v>
      </c>
      <c r="B20" s="566" t="s">
        <v>1855</v>
      </c>
      <c r="C20" s="566" t="s">
        <v>2642</v>
      </c>
      <c r="D20" s="566" t="s">
        <v>2643</v>
      </c>
      <c r="E20" s="566" t="s">
        <v>1857</v>
      </c>
      <c r="F20" s="569">
        <v>2</v>
      </c>
      <c r="G20" s="569">
        <v>280.5</v>
      </c>
      <c r="H20" s="582">
        <v>1</v>
      </c>
      <c r="I20" s="569"/>
      <c r="J20" s="569"/>
      <c r="K20" s="582">
        <v>0</v>
      </c>
      <c r="L20" s="569">
        <v>2</v>
      </c>
      <c r="M20" s="570">
        <v>280.5</v>
      </c>
    </row>
    <row r="21" spans="1:13" ht="14.4" customHeight="1" x14ac:dyDescent="0.3">
      <c r="A21" s="565" t="s">
        <v>2271</v>
      </c>
      <c r="B21" s="566" t="s">
        <v>1883</v>
      </c>
      <c r="C21" s="566" t="s">
        <v>3118</v>
      </c>
      <c r="D21" s="566" t="s">
        <v>3119</v>
      </c>
      <c r="E21" s="566" t="s">
        <v>510</v>
      </c>
      <c r="F21" s="569">
        <v>4</v>
      </c>
      <c r="G21" s="569">
        <v>224.92</v>
      </c>
      <c r="H21" s="582">
        <v>1</v>
      </c>
      <c r="I21" s="569"/>
      <c r="J21" s="569"/>
      <c r="K21" s="582">
        <v>0</v>
      </c>
      <c r="L21" s="569">
        <v>4</v>
      </c>
      <c r="M21" s="570">
        <v>224.92</v>
      </c>
    </row>
    <row r="22" spans="1:13" ht="14.4" customHeight="1" x14ac:dyDescent="0.3">
      <c r="A22" s="565" t="s">
        <v>2271</v>
      </c>
      <c r="B22" s="566" t="s">
        <v>1883</v>
      </c>
      <c r="C22" s="566" t="s">
        <v>2340</v>
      </c>
      <c r="D22" s="566" t="s">
        <v>540</v>
      </c>
      <c r="E22" s="566" t="s">
        <v>941</v>
      </c>
      <c r="F22" s="569">
        <v>4</v>
      </c>
      <c r="G22" s="569">
        <v>0</v>
      </c>
      <c r="H22" s="582"/>
      <c r="I22" s="569"/>
      <c r="J22" s="569"/>
      <c r="K22" s="582"/>
      <c r="L22" s="569">
        <v>4</v>
      </c>
      <c r="M22" s="570">
        <v>0</v>
      </c>
    </row>
    <row r="23" spans="1:13" ht="14.4" customHeight="1" x14ac:dyDescent="0.3">
      <c r="A23" s="565" t="s">
        <v>2271</v>
      </c>
      <c r="B23" s="566" t="s">
        <v>1888</v>
      </c>
      <c r="C23" s="566" t="s">
        <v>3198</v>
      </c>
      <c r="D23" s="566" t="s">
        <v>3199</v>
      </c>
      <c r="E23" s="566" t="s">
        <v>3200</v>
      </c>
      <c r="F23" s="569">
        <v>1</v>
      </c>
      <c r="G23" s="569">
        <v>44.92</v>
      </c>
      <c r="H23" s="582">
        <v>1</v>
      </c>
      <c r="I23" s="569"/>
      <c r="J23" s="569"/>
      <c r="K23" s="582">
        <v>0</v>
      </c>
      <c r="L23" s="569">
        <v>1</v>
      </c>
      <c r="M23" s="570">
        <v>44.92</v>
      </c>
    </row>
    <row r="24" spans="1:13" ht="14.4" customHeight="1" x14ac:dyDescent="0.3">
      <c r="A24" s="565" t="s">
        <v>2271</v>
      </c>
      <c r="B24" s="566" t="s">
        <v>1896</v>
      </c>
      <c r="C24" s="566" t="s">
        <v>1897</v>
      </c>
      <c r="D24" s="566" t="s">
        <v>1443</v>
      </c>
      <c r="E24" s="566" t="s">
        <v>1444</v>
      </c>
      <c r="F24" s="569"/>
      <c r="G24" s="569"/>
      <c r="H24" s="582">
        <v>0</v>
      </c>
      <c r="I24" s="569">
        <v>45</v>
      </c>
      <c r="J24" s="569">
        <v>1885.0499999999997</v>
      </c>
      <c r="K24" s="582">
        <v>1</v>
      </c>
      <c r="L24" s="569">
        <v>45</v>
      </c>
      <c r="M24" s="570">
        <v>1885.0499999999997</v>
      </c>
    </row>
    <row r="25" spans="1:13" ht="14.4" customHeight="1" x14ac:dyDescent="0.3">
      <c r="A25" s="565" t="s">
        <v>2271</v>
      </c>
      <c r="B25" s="566" t="s">
        <v>1898</v>
      </c>
      <c r="C25" s="566" t="s">
        <v>3052</v>
      </c>
      <c r="D25" s="566" t="s">
        <v>1439</v>
      </c>
      <c r="E25" s="566" t="s">
        <v>3053</v>
      </c>
      <c r="F25" s="569">
        <v>1</v>
      </c>
      <c r="G25" s="569">
        <v>134.66</v>
      </c>
      <c r="H25" s="582">
        <v>1</v>
      </c>
      <c r="I25" s="569"/>
      <c r="J25" s="569"/>
      <c r="K25" s="582">
        <v>0</v>
      </c>
      <c r="L25" s="569">
        <v>1</v>
      </c>
      <c r="M25" s="570">
        <v>134.66</v>
      </c>
    </row>
    <row r="26" spans="1:13" ht="14.4" customHeight="1" x14ac:dyDescent="0.3">
      <c r="A26" s="565" t="s">
        <v>2271</v>
      </c>
      <c r="B26" s="566" t="s">
        <v>1898</v>
      </c>
      <c r="C26" s="566" t="s">
        <v>1900</v>
      </c>
      <c r="D26" s="566" t="s">
        <v>1901</v>
      </c>
      <c r="E26" s="566" t="s">
        <v>1902</v>
      </c>
      <c r="F26" s="569">
        <v>25</v>
      </c>
      <c r="G26" s="569">
        <v>785.74999999999989</v>
      </c>
      <c r="H26" s="582">
        <v>1</v>
      </c>
      <c r="I26" s="569"/>
      <c r="J26" s="569"/>
      <c r="K26" s="582">
        <v>0</v>
      </c>
      <c r="L26" s="569">
        <v>25</v>
      </c>
      <c r="M26" s="570">
        <v>785.74999999999989</v>
      </c>
    </row>
    <row r="27" spans="1:13" ht="14.4" customHeight="1" x14ac:dyDescent="0.3">
      <c r="A27" s="565" t="s">
        <v>2271</v>
      </c>
      <c r="B27" s="566" t="s">
        <v>1898</v>
      </c>
      <c r="C27" s="566" t="s">
        <v>1903</v>
      </c>
      <c r="D27" s="566" t="s">
        <v>466</v>
      </c>
      <c r="E27" s="566" t="s">
        <v>505</v>
      </c>
      <c r="F27" s="569">
        <v>3</v>
      </c>
      <c r="G27" s="569">
        <v>125.67</v>
      </c>
      <c r="H27" s="582">
        <v>1</v>
      </c>
      <c r="I27" s="569"/>
      <c r="J27" s="569"/>
      <c r="K27" s="582">
        <v>0</v>
      </c>
      <c r="L27" s="569">
        <v>3</v>
      </c>
      <c r="M27" s="570">
        <v>125.67</v>
      </c>
    </row>
    <row r="28" spans="1:13" ht="14.4" customHeight="1" x14ac:dyDescent="0.3">
      <c r="A28" s="565" t="s">
        <v>2271</v>
      </c>
      <c r="B28" s="566" t="s">
        <v>1898</v>
      </c>
      <c r="C28" s="566" t="s">
        <v>1904</v>
      </c>
      <c r="D28" s="566" t="s">
        <v>468</v>
      </c>
      <c r="E28" s="566" t="s">
        <v>483</v>
      </c>
      <c r="F28" s="569">
        <v>3</v>
      </c>
      <c r="G28" s="569">
        <v>168.06</v>
      </c>
      <c r="H28" s="582">
        <v>1</v>
      </c>
      <c r="I28" s="569"/>
      <c r="J28" s="569"/>
      <c r="K28" s="582">
        <v>0</v>
      </c>
      <c r="L28" s="569">
        <v>3</v>
      </c>
      <c r="M28" s="570">
        <v>168.06</v>
      </c>
    </row>
    <row r="29" spans="1:13" ht="14.4" customHeight="1" x14ac:dyDescent="0.3">
      <c r="A29" s="565" t="s">
        <v>2271</v>
      </c>
      <c r="B29" s="566" t="s">
        <v>1898</v>
      </c>
      <c r="C29" s="566" t="s">
        <v>1905</v>
      </c>
      <c r="D29" s="566" t="s">
        <v>1439</v>
      </c>
      <c r="E29" s="566" t="s">
        <v>555</v>
      </c>
      <c r="F29" s="569"/>
      <c r="G29" s="569"/>
      <c r="H29" s="582">
        <v>0</v>
      </c>
      <c r="I29" s="569">
        <v>15</v>
      </c>
      <c r="J29" s="569">
        <v>673.35</v>
      </c>
      <c r="K29" s="582">
        <v>1</v>
      </c>
      <c r="L29" s="569">
        <v>15</v>
      </c>
      <c r="M29" s="570">
        <v>673.35</v>
      </c>
    </row>
    <row r="30" spans="1:13" ht="14.4" customHeight="1" x14ac:dyDescent="0.3">
      <c r="A30" s="565" t="s">
        <v>2271</v>
      </c>
      <c r="B30" s="566" t="s">
        <v>1898</v>
      </c>
      <c r="C30" s="566" t="s">
        <v>1907</v>
      </c>
      <c r="D30" s="566" t="s">
        <v>1908</v>
      </c>
      <c r="E30" s="566" t="s">
        <v>555</v>
      </c>
      <c r="F30" s="569">
        <v>8</v>
      </c>
      <c r="G30" s="569">
        <v>359.12</v>
      </c>
      <c r="H30" s="582">
        <v>1</v>
      </c>
      <c r="I30" s="569"/>
      <c r="J30" s="569"/>
      <c r="K30" s="582">
        <v>0</v>
      </c>
      <c r="L30" s="569">
        <v>8</v>
      </c>
      <c r="M30" s="570">
        <v>359.12</v>
      </c>
    </row>
    <row r="31" spans="1:13" ht="14.4" customHeight="1" x14ac:dyDescent="0.3">
      <c r="A31" s="565" t="s">
        <v>2271</v>
      </c>
      <c r="B31" s="566" t="s">
        <v>1909</v>
      </c>
      <c r="C31" s="566" t="s">
        <v>3144</v>
      </c>
      <c r="D31" s="566" t="s">
        <v>3145</v>
      </c>
      <c r="E31" s="566" t="s">
        <v>2737</v>
      </c>
      <c r="F31" s="569"/>
      <c r="G31" s="569"/>
      <c r="H31" s="582">
        <v>0</v>
      </c>
      <c r="I31" s="569">
        <v>8</v>
      </c>
      <c r="J31" s="569">
        <v>359.12</v>
      </c>
      <c r="K31" s="582">
        <v>1</v>
      </c>
      <c r="L31" s="569">
        <v>8</v>
      </c>
      <c r="M31" s="570">
        <v>359.12</v>
      </c>
    </row>
    <row r="32" spans="1:13" ht="14.4" customHeight="1" x14ac:dyDescent="0.3">
      <c r="A32" s="565" t="s">
        <v>2271</v>
      </c>
      <c r="B32" s="566" t="s">
        <v>1909</v>
      </c>
      <c r="C32" s="566" t="s">
        <v>3146</v>
      </c>
      <c r="D32" s="566" t="s">
        <v>3145</v>
      </c>
      <c r="E32" s="566" t="s">
        <v>2470</v>
      </c>
      <c r="F32" s="569"/>
      <c r="G32" s="569"/>
      <c r="H32" s="582">
        <v>0</v>
      </c>
      <c r="I32" s="569">
        <v>2</v>
      </c>
      <c r="J32" s="569">
        <v>299.24</v>
      </c>
      <c r="K32" s="582">
        <v>1</v>
      </c>
      <c r="L32" s="569">
        <v>2</v>
      </c>
      <c r="M32" s="570">
        <v>299.24</v>
      </c>
    </row>
    <row r="33" spans="1:13" ht="14.4" customHeight="1" x14ac:dyDescent="0.3">
      <c r="A33" s="565" t="s">
        <v>2271</v>
      </c>
      <c r="B33" s="566" t="s">
        <v>1911</v>
      </c>
      <c r="C33" s="566" t="s">
        <v>1912</v>
      </c>
      <c r="D33" s="566" t="s">
        <v>1538</v>
      </c>
      <c r="E33" s="566" t="s">
        <v>1371</v>
      </c>
      <c r="F33" s="569"/>
      <c r="G33" s="569"/>
      <c r="H33" s="582">
        <v>0</v>
      </c>
      <c r="I33" s="569">
        <v>3</v>
      </c>
      <c r="J33" s="569">
        <v>243.63</v>
      </c>
      <c r="K33" s="582">
        <v>1</v>
      </c>
      <c r="L33" s="569">
        <v>3</v>
      </c>
      <c r="M33" s="570">
        <v>243.63</v>
      </c>
    </row>
    <row r="34" spans="1:13" ht="14.4" customHeight="1" x14ac:dyDescent="0.3">
      <c r="A34" s="565" t="s">
        <v>2271</v>
      </c>
      <c r="B34" s="566" t="s">
        <v>1911</v>
      </c>
      <c r="C34" s="566" t="s">
        <v>1914</v>
      </c>
      <c r="D34" s="566" t="s">
        <v>1533</v>
      </c>
      <c r="E34" s="566" t="s">
        <v>503</v>
      </c>
      <c r="F34" s="569"/>
      <c r="G34" s="569"/>
      <c r="H34" s="582">
        <v>0</v>
      </c>
      <c r="I34" s="569">
        <v>9</v>
      </c>
      <c r="J34" s="569">
        <v>548.28</v>
      </c>
      <c r="K34" s="582">
        <v>1</v>
      </c>
      <c r="L34" s="569">
        <v>9</v>
      </c>
      <c r="M34" s="570">
        <v>548.28</v>
      </c>
    </row>
    <row r="35" spans="1:13" ht="14.4" customHeight="1" x14ac:dyDescent="0.3">
      <c r="A35" s="565" t="s">
        <v>2271</v>
      </c>
      <c r="B35" s="566" t="s">
        <v>1925</v>
      </c>
      <c r="C35" s="566" t="s">
        <v>3095</v>
      </c>
      <c r="D35" s="566" t="s">
        <v>3096</v>
      </c>
      <c r="E35" s="566" t="s">
        <v>1371</v>
      </c>
      <c r="F35" s="569">
        <v>3</v>
      </c>
      <c r="G35" s="569">
        <v>96.600000000000009</v>
      </c>
      <c r="H35" s="582">
        <v>1</v>
      </c>
      <c r="I35" s="569"/>
      <c r="J35" s="569"/>
      <c r="K35" s="582">
        <v>0</v>
      </c>
      <c r="L35" s="569">
        <v>3</v>
      </c>
      <c r="M35" s="570">
        <v>96.600000000000009</v>
      </c>
    </row>
    <row r="36" spans="1:13" ht="14.4" customHeight="1" x14ac:dyDescent="0.3">
      <c r="A36" s="565" t="s">
        <v>2271</v>
      </c>
      <c r="B36" s="566" t="s">
        <v>1927</v>
      </c>
      <c r="C36" s="566" t="s">
        <v>3230</v>
      </c>
      <c r="D36" s="566" t="s">
        <v>554</v>
      </c>
      <c r="E36" s="566" t="s">
        <v>3231</v>
      </c>
      <c r="F36" s="569">
        <v>1</v>
      </c>
      <c r="G36" s="569">
        <v>0</v>
      </c>
      <c r="H36" s="582"/>
      <c r="I36" s="569"/>
      <c r="J36" s="569"/>
      <c r="K36" s="582"/>
      <c r="L36" s="569">
        <v>1</v>
      </c>
      <c r="M36" s="570">
        <v>0</v>
      </c>
    </row>
    <row r="37" spans="1:13" ht="14.4" customHeight="1" x14ac:dyDescent="0.3">
      <c r="A37" s="565" t="s">
        <v>2271</v>
      </c>
      <c r="B37" s="566" t="s">
        <v>1927</v>
      </c>
      <c r="C37" s="566" t="s">
        <v>3232</v>
      </c>
      <c r="D37" s="566" t="s">
        <v>554</v>
      </c>
      <c r="E37" s="566" t="s">
        <v>3053</v>
      </c>
      <c r="F37" s="569">
        <v>2</v>
      </c>
      <c r="G37" s="569">
        <v>606.91999999999996</v>
      </c>
      <c r="H37" s="582">
        <v>1</v>
      </c>
      <c r="I37" s="569"/>
      <c r="J37" s="569"/>
      <c r="K37" s="582">
        <v>0</v>
      </c>
      <c r="L37" s="569">
        <v>2</v>
      </c>
      <c r="M37" s="570">
        <v>606.91999999999996</v>
      </c>
    </row>
    <row r="38" spans="1:13" ht="14.4" customHeight="1" x14ac:dyDescent="0.3">
      <c r="A38" s="565" t="s">
        <v>2271</v>
      </c>
      <c r="B38" s="566" t="s">
        <v>1927</v>
      </c>
      <c r="C38" s="566" t="s">
        <v>1933</v>
      </c>
      <c r="D38" s="566" t="s">
        <v>1544</v>
      </c>
      <c r="E38" s="566" t="s">
        <v>530</v>
      </c>
      <c r="F38" s="569"/>
      <c r="G38" s="569"/>
      <c r="H38" s="582">
        <v>0</v>
      </c>
      <c r="I38" s="569">
        <v>3</v>
      </c>
      <c r="J38" s="569">
        <v>303.48</v>
      </c>
      <c r="K38" s="582">
        <v>1</v>
      </c>
      <c r="L38" s="569">
        <v>3</v>
      </c>
      <c r="M38" s="570">
        <v>303.48</v>
      </c>
    </row>
    <row r="39" spans="1:13" ht="14.4" customHeight="1" x14ac:dyDescent="0.3">
      <c r="A39" s="565" t="s">
        <v>2271</v>
      </c>
      <c r="B39" s="566" t="s">
        <v>1927</v>
      </c>
      <c r="C39" s="566" t="s">
        <v>3233</v>
      </c>
      <c r="D39" s="566" t="s">
        <v>1544</v>
      </c>
      <c r="E39" s="566" t="s">
        <v>3234</v>
      </c>
      <c r="F39" s="569">
        <v>1</v>
      </c>
      <c r="G39" s="569">
        <v>0</v>
      </c>
      <c r="H39" s="582"/>
      <c r="I39" s="569"/>
      <c r="J39" s="569"/>
      <c r="K39" s="582"/>
      <c r="L39" s="569">
        <v>1</v>
      </c>
      <c r="M39" s="570">
        <v>0</v>
      </c>
    </row>
    <row r="40" spans="1:13" ht="14.4" customHeight="1" x14ac:dyDescent="0.3">
      <c r="A40" s="565" t="s">
        <v>2271</v>
      </c>
      <c r="B40" s="566" t="s">
        <v>1927</v>
      </c>
      <c r="C40" s="566" t="s">
        <v>3235</v>
      </c>
      <c r="D40" s="566" t="s">
        <v>529</v>
      </c>
      <c r="E40" s="566" t="s">
        <v>3234</v>
      </c>
      <c r="F40" s="569">
        <v>1</v>
      </c>
      <c r="G40" s="569">
        <v>303.45999999999998</v>
      </c>
      <c r="H40" s="582">
        <v>1</v>
      </c>
      <c r="I40" s="569"/>
      <c r="J40" s="569"/>
      <c r="K40" s="582">
        <v>0</v>
      </c>
      <c r="L40" s="569">
        <v>1</v>
      </c>
      <c r="M40" s="570">
        <v>303.45999999999998</v>
      </c>
    </row>
    <row r="41" spans="1:13" ht="14.4" customHeight="1" x14ac:dyDescent="0.3">
      <c r="A41" s="565" t="s">
        <v>2271</v>
      </c>
      <c r="B41" s="566" t="s">
        <v>1927</v>
      </c>
      <c r="C41" s="566" t="s">
        <v>3236</v>
      </c>
      <c r="D41" s="566" t="s">
        <v>529</v>
      </c>
      <c r="E41" s="566" t="s">
        <v>3234</v>
      </c>
      <c r="F41" s="569">
        <v>2</v>
      </c>
      <c r="G41" s="569">
        <v>606.91999999999996</v>
      </c>
      <c r="H41" s="582">
        <v>1</v>
      </c>
      <c r="I41" s="569"/>
      <c r="J41" s="569"/>
      <c r="K41" s="582">
        <v>0</v>
      </c>
      <c r="L41" s="569">
        <v>2</v>
      </c>
      <c r="M41" s="570">
        <v>606.91999999999996</v>
      </c>
    </row>
    <row r="42" spans="1:13" ht="14.4" customHeight="1" x14ac:dyDescent="0.3">
      <c r="A42" s="565" t="s">
        <v>2271</v>
      </c>
      <c r="B42" s="566" t="s">
        <v>1936</v>
      </c>
      <c r="C42" s="566" t="s">
        <v>3261</v>
      </c>
      <c r="D42" s="566" t="s">
        <v>1363</v>
      </c>
      <c r="E42" s="566" t="s">
        <v>3262</v>
      </c>
      <c r="F42" s="569"/>
      <c r="G42" s="569"/>
      <c r="H42" s="582">
        <v>0</v>
      </c>
      <c r="I42" s="569">
        <v>1</v>
      </c>
      <c r="J42" s="569">
        <v>94.92</v>
      </c>
      <c r="K42" s="582">
        <v>1</v>
      </c>
      <c r="L42" s="569">
        <v>1</v>
      </c>
      <c r="M42" s="570">
        <v>94.92</v>
      </c>
    </row>
    <row r="43" spans="1:13" ht="14.4" customHeight="1" x14ac:dyDescent="0.3">
      <c r="A43" s="565" t="s">
        <v>2271</v>
      </c>
      <c r="B43" s="566" t="s">
        <v>1948</v>
      </c>
      <c r="C43" s="566" t="s">
        <v>3241</v>
      </c>
      <c r="D43" s="566" t="s">
        <v>1950</v>
      </c>
      <c r="E43" s="566" t="s">
        <v>1292</v>
      </c>
      <c r="F43" s="569">
        <v>3</v>
      </c>
      <c r="G43" s="569">
        <v>0</v>
      </c>
      <c r="H43" s="582"/>
      <c r="I43" s="569"/>
      <c r="J43" s="569"/>
      <c r="K43" s="582"/>
      <c r="L43" s="569">
        <v>3</v>
      </c>
      <c r="M43" s="570">
        <v>0</v>
      </c>
    </row>
    <row r="44" spans="1:13" ht="14.4" customHeight="1" x14ac:dyDescent="0.3">
      <c r="A44" s="565" t="s">
        <v>2271</v>
      </c>
      <c r="B44" s="566" t="s">
        <v>1948</v>
      </c>
      <c r="C44" s="566" t="s">
        <v>1949</v>
      </c>
      <c r="D44" s="566" t="s">
        <v>1950</v>
      </c>
      <c r="E44" s="566" t="s">
        <v>565</v>
      </c>
      <c r="F44" s="569">
        <v>1</v>
      </c>
      <c r="G44" s="569">
        <v>101.68</v>
      </c>
      <c r="H44" s="582">
        <v>1</v>
      </c>
      <c r="I44" s="569"/>
      <c r="J44" s="569"/>
      <c r="K44" s="582">
        <v>0</v>
      </c>
      <c r="L44" s="569">
        <v>1</v>
      </c>
      <c r="M44" s="570">
        <v>101.68</v>
      </c>
    </row>
    <row r="45" spans="1:13" ht="14.4" customHeight="1" x14ac:dyDescent="0.3">
      <c r="A45" s="565" t="s">
        <v>2271</v>
      </c>
      <c r="B45" s="566" t="s">
        <v>1948</v>
      </c>
      <c r="C45" s="566" t="s">
        <v>3242</v>
      </c>
      <c r="D45" s="566" t="s">
        <v>1950</v>
      </c>
      <c r="E45" s="566" t="s">
        <v>3011</v>
      </c>
      <c r="F45" s="569">
        <v>1</v>
      </c>
      <c r="G45" s="569">
        <v>0</v>
      </c>
      <c r="H45" s="582"/>
      <c r="I45" s="569"/>
      <c r="J45" s="569"/>
      <c r="K45" s="582"/>
      <c r="L45" s="569">
        <v>1</v>
      </c>
      <c r="M45" s="570">
        <v>0</v>
      </c>
    </row>
    <row r="46" spans="1:13" ht="14.4" customHeight="1" x14ac:dyDescent="0.3">
      <c r="A46" s="565" t="s">
        <v>2271</v>
      </c>
      <c r="B46" s="566" t="s">
        <v>1948</v>
      </c>
      <c r="C46" s="566" t="s">
        <v>3243</v>
      </c>
      <c r="D46" s="566" t="s">
        <v>1950</v>
      </c>
      <c r="E46" s="566" t="s">
        <v>3244</v>
      </c>
      <c r="F46" s="569">
        <v>1</v>
      </c>
      <c r="G46" s="569">
        <v>0</v>
      </c>
      <c r="H46" s="582"/>
      <c r="I46" s="569"/>
      <c r="J46" s="569"/>
      <c r="K46" s="582"/>
      <c r="L46" s="569">
        <v>1</v>
      </c>
      <c r="M46" s="570">
        <v>0</v>
      </c>
    </row>
    <row r="47" spans="1:13" ht="14.4" customHeight="1" x14ac:dyDescent="0.3">
      <c r="A47" s="565" t="s">
        <v>2271</v>
      </c>
      <c r="B47" s="566" t="s">
        <v>1948</v>
      </c>
      <c r="C47" s="566" t="s">
        <v>3245</v>
      </c>
      <c r="D47" s="566" t="s">
        <v>1950</v>
      </c>
      <c r="E47" s="566" t="s">
        <v>576</v>
      </c>
      <c r="F47" s="569">
        <v>6</v>
      </c>
      <c r="G47" s="569">
        <v>1830.48</v>
      </c>
      <c r="H47" s="582">
        <v>1</v>
      </c>
      <c r="I47" s="569"/>
      <c r="J47" s="569"/>
      <c r="K47" s="582">
        <v>0</v>
      </c>
      <c r="L47" s="569">
        <v>6</v>
      </c>
      <c r="M47" s="570">
        <v>1830.48</v>
      </c>
    </row>
    <row r="48" spans="1:13" ht="14.4" customHeight="1" x14ac:dyDescent="0.3">
      <c r="A48" s="565" t="s">
        <v>2271</v>
      </c>
      <c r="B48" s="566" t="s">
        <v>1948</v>
      </c>
      <c r="C48" s="566" t="s">
        <v>3246</v>
      </c>
      <c r="D48" s="566" t="s">
        <v>575</v>
      </c>
      <c r="E48" s="566" t="s">
        <v>3244</v>
      </c>
      <c r="F48" s="569">
        <v>2</v>
      </c>
      <c r="G48" s="569">
        <v>0</v>
      </c>
      <c r="H48" s="582"/>
      <c r="I48" s="569"/>
      <c r="J48" s="569"/>
      <c r="K48" s="582"/>
      <c r="L48" s="569">
        <v>2</v>
      </c>
      <c r="M48" s="570">
        <v>0</v>
      </c>
    </row>
    <row r="49" spans="1:13" ht="14.4" customHeight="1" x14ac:dyDescent="0.3">
      <c r="A49" s="565" t="s">
        <v>2271</v>
      </c>
      <c r="B49" s="566" t="s">
        <v>1948</v>
      </c>
      <c r="C49" s="566" t="s">
        <v>1953</v>
      </c>
      <c r="D49" s="566" t="s">
        <v>575</v>
      </c>
      <c r="E49" s="566" t="s">
        <v>576</v>
      </c>
      <c r="F49" s="569">
        <v>2</v>
      </c>
      <c r="G49" s="569">
        <v>1220.28</v>
      </c>
      <c r="H49" s="582">
        <v>1</v>
      </c>
      <c r="I49" s="569"/>
      <c r="J49" s="569"/>
      <c r="K49" s="582">
        <v>0</v>
      </c>
      <c r="L49" s="569">
        <v>2</v>
      </c>
      <c r="M49" s="570">
        <v>1220.28</v>
      </c>
    </row>
    <row r="50" spans="1:13" ht="14.4" customHeight="1" x14ac:dyDescent="0.3">
      <c r="A50" s="565" t="s">
        <v>2271</v>
      </c>
      <c r="B50" s="566" t="s">
        <v>1961</v>
      </c>
      <c r="C50" s="566" t="s">
        <v>3237</v>
      </c>
      <c r="D50" s="566" t="s">
        <v>3238</v>
      </c>
      <c r="E50" s="566" t="s">
        <v>2765</v>
      </c>
      <c r="F50" s="569">
        <v>1</v>
      </c>
      <c r="G50" s="569">
        <v>542.1</v>
      </c>
      <c r="H50" s="582">
        <v>1</v>
      </c>
      <c r="I50" s="569"/>
      <c r="J50" s="569"/>
      <c r="K50" s="582">
        <v>0</v>
      </c>
      <c r="L50" s="569">
        <v>1</v>
      </c>
      <c r="M50" s="570">
        <v>542.1</v>
      </c>
    </row>
    <row r="51" spans="1:13" ht="14.4" customHeight="1" x14ac:dyDescent="0.3">
      <c r="A51" s="565" t="s">
        <v>2271</v>
      </c>
      <c r="B51" s="566" t="s">
        <v>1961</v>
      </c>
      <c r="C51" s="566" t="s">
        <v>3239</v>
      </c>
      <c r="D51" s="566" t="s">
        <v>3240</v>
      </c>
      <c r="E51" s="566" t="s">
        <v>2765</v>
      </c>
      <c r="F51" s="569"/>
      <c r="G51" s="569"/>
      <c r="H51" s="582">
        <v>0</v>
      </c>
      <c r="I51" s="569">
        <v>1</v>
      </c>
      <c r="J51" s="569">
        <v>486.39</v>
      </c>
      <c r="K51" s="582">
        <v>1</v>
      </c>
      <c r="L51" s="569">
        <v>1</v>
      </c>
      <c r="M51" s="570">
        <v>486.39</v>
      </c>
    </row>
    <row r="52" spans="1:13" ht="14.4" customHeight="1" x14ac:dyDescent="0.3">
      <c r="A52" s="565" t="s">
        <v>2271</v>
      </c>
      <c r="B52" s="566" t="s">
        <v>1965</v>
      </c>
      <c r="C52" s="566" t="s">
        <v>3165</v>
      </c>
      <c r="D52" s="566" t="s">
        <v>3166</v>
      </c>
      <c r="E52" s="566" t="s">
        <v>457</v>
      </c>
      <c r="F52" s="569">
        <v>6</v>
      </c>
      <c r="G52" s="569">
        <v>0</v>
      </c>
      <c r="H52" s="582"/>
      <c r="I52" s="569"/>
      <c r="J52" s="569"/>
      <c r="K52" s="582"/>
      <c r="L52" s="569">
        <v>6</v>
      </c>
      <c r="M52" s="570">
        <v>0</v>
      </c>
    </row>
    <row r="53" spans="1:13" ht="14.4" customHeight="1" x14ac:dyDescent="0.3">
      <c r="A53" s="565" t="s">
        <v>2271</v>
      </c>
      <c r="B53" s="566" t="s">
        <v>1965</v>
      </c>
      <c r="C53" s="566" t="s">
        <v>3167</v>
      </c>
      <c r="D53" s="566" t="s">
        <v>1502</v>
      </c>
      <c r="E53" s="566" t="s">
        <v>3168</v>
      </c>
      <c r="F53" s="569"/>
      <c r="G53" s="569"/>
      <c r="H53" s="582"/>
      <c r="I53" s="569">
        <v>1</v>
      </c>
      <c r="J53" s="569">
        <v>0</v>
      </c>
      <c r="K53" s="582"/>
      <c r="L53" s="569">
        <v>1</v>
      </c>
      <c r="M53" s="570">
        <v>0</v>
      </c>
    </row>
    <row r="54" spans="1:13" ht="14.4" customHeight="1" x14ac:dyDescent="0.3">
      <c r="A54" s="565" t="s">
        <v>2271</v>
      </c>
      <c r="B54" s="566" t="s">
        <v>1965</v>
      </c>
      <c r="C54" s="566" t="s">
        <v>3169</v>
      </c>
      <c r="D54" s="566" t="s">
        <v>3166</v>
      </c>
      <c r="E54" s="566" t="s">
        <v>3100</v>
      </c>
      <c r="F54" s="569">
        <v>1</v>
      </c>
      <c r="G54" s="569">
        <v>0</v>
      </c>
      <c r="H54" s="582"/>
      <c r="I54" s="569"/>
      <c r="J54" s="569"/>
      <c r="K54" s="582"/>
      <c r="L54" s="569">
        <v>1</v>
      </c>
      <c r="M54" s="570">
        <v>0</v>
      </c>
    </row>
    <row r="55" spans="1:13" ht="14.4" customHeight="1" x14ac:dyDescent="0.3">
      <c r="A55" s="565" t="s">
        <v>2271</v>
      </c>
      <c r="B55" s="566" t="s">
        <v>1976</v>
      </c>
      <c r="C55" s="566" t="s">
        <v>3170</v>
      </c>
      <c r="D55" s="566" t="s">
        <v>3171</v>
      </c>
      <c r="E55" s="566" t="s">
        <v>3172</v>
      </c>
      <c r="F55" s="569">
        <v>3</v>
      </c>
      <c r="G55" s="569">
        <v>420.48</v>
      </c>
      <c r="H55" s="582">
        <v>1</v>
      </c>
      <c r="I55" s="569"/>
      <c r="J55" s="569"/>
      <c r="K55" s="582">
        <v>0</v>
      </c>
      <c r="L55" s="569">
        <v>3</v>
      </c>
      <c r="M55" s="570">
        <v>420.48</v>
      </c>
    </row>
    <row r="56" spans="1:13" ht="14.4" customHeight="1" x14ac:dyDescent="0.3">
      <c r="A56" s="565" t="s">
        <v>2271</v>
      </c>
      <c r="B56" s="566" t="s">
        <v>1976</v>
      </c>
      <c r="C56" s="566" t="s">
        <v>3173</v>
      </c>
      <c r="D56" s="566" t="s">
        <v>548</v>
      </c>
      <c r="E56" s="566" t="s">
        <v>3174</v>
      </c>
      <c r="F56" s="569">
        <v>1</v>
      </c>
      <c r="G56" s="569">
        <v>233.9</v>
      </c>
      <c r="H56" s="582">
        <v>1</v>
      </c>
      <c r="I56" s="569"/>
      <c r="J56" s="569"/>
      <c r="K56" s="582">
        <v>0</v>
      </c>
      <c r="L56" s="569">
        <v>1</v>
      </c>
      <c r="M56" s="570">
        <v>233.9</v>
      </c>
    </row>
    <row r="57" spans="1:13" ht="14.4" customHeight="1" x14ac:dyDescent="0.3">
      <c r="A57" s="565" t="s">
        <v>2271</v>
      </c>
      <c r="B57" s="566" t="s">
        <v>1976</v>
      </c>
      <c r="C57" s="566" t="s">
        <v>3175</v>
      </c>
      <c r="D57" s="566" t="s">
        <v>1381</v>
      </c>
      <c r="E57" s="566" t="s">
        <v>576</v>
      </c>
      <c r="F57" s="569"/>
      <c r="G57" s="569"/>
      <c r="H57" s="582">
        <v>0</v>
      </c>
      <c r="I57" s="569">
        <v>1</v>
      </c>
      <c r="J57" s="569">
        <v>250.62</v>
      </c>
      <c r="K57" s="582">
        <v>1</v>
      </c>
      <c r="L57" s="569">
        <v>1</v>
      </c>
      <c r="M57" s="570">
        <v>250.62</v>
      </c>
    </row>
    <row r="58" spans="1:13" ht="14.4" customHeight="1" x14ac:dyDescent="0.3">
      <c r="A58" s="565" t="s">
        <v>2271</v>
      </c>
      <c r="B58" s="566" t="s">
        <v>1976</v>
      </c>
      <c r="C58" s="566" t="s">
        <v>3176</v>
      </c>
      <c r="D58" s="566" t="s">
        <v>1381</v>
      </c>
      <c r="E58" s="566" t="s">
        <v>576</v>
      </c>
      <c r="F58" s="569"/>
      <c r="G58" s="569"/>
      <c r="H58" s="582">
        <v>0</v>
      </c>
      <c r="I58" s="569">
        <v>1</v>
      </c>
      <c r="J58" s="569">
        <v>250.62</v>
      </c>
      <c r="K58" s="582">
        <v>1</v>
      </c>
      <c r="L58" s="569">
        <v>1</v>
      </c>
      <c r="M58" s="570">
        <v>250.62</v>
      </c>
    </row>
    <row r="59" spans="1:13" ht="14.4" customHeight="1" x14ac:dyDescent="0.3">
      <c r="A59" s="565" t="s">
        <v>2271</v>
      </c>
      <c r="B59" s="566" t="s">
        <v>1976</v>
      </c>
      <c r="C59" s="566" t="s">
        <v>3177</v>
      </c>
      <c r="D59" s="566" t="s">
        <v>3178</v>
      </c>
      <c r="E59" s="566" t="s">
        <v>576</v>
      </c>
      <c r="F59" s="569">
        <v>1</v>
      </c>
      <c r="G59" s="569">
        <v>0</v>
      </c>
      <c r="H59" s="582"/>
      <c r="I59" s="569"/>
      <c r="J59" s="569"/>
      <c r="K59" s="582"/>
      <c r="L59" s="569">
        <v>1</v>
      </c>
      <c r="M59" s="570">
        <v>0</v>
      </c>
    </row>
    <row r="60" spans="1:13" ht="14.4" customHeight="1" x14ac:dyDescent="0.3">
      <c r="A60" s="565" t="s">
        <v>2271</v>
      </c>
      <c r="B60" s="566" t="s">
        <v>1976</v>
      </c>
      <c r="C60" s="566" t="s">
        <v>3179</v>
      </c>
      <c r="D60" s="566" t="s">
        <v>548</v>
      </c>
      <c r="E60" s="566" t="s">
        <v>3180</v>
      </c>
      <c r="F60" s="569">
        <v>3</v>
      </c>
      <c r="G60" s="569">
        <v>0</v>
      </c>
      <c r="H60" s="582"/>
      <c r="I60" s="569"/>
      <c r="J60" s="569"/>
      <c r="K60" s="582"/>
      <c r="L60" s="569">
        <v>3</v>
      </c>
      <c r="M60" s="570">
        <v>0</v>
      </c>
    </row>
    <row r="61" spans="1:13" ht="14.4" customHeight="1" x14ac:dyDescent="0.3">
      <c r="A61" s="565" t="s">
        <v>2271</v>
      </c>
      <c r="B61" s="566" t="s">
        <v>1976</v>
      </c>
      <c r="C61" s="566" t="s">
        <v>3181</v>
      </c>
      <c r="D61" s="566" t="s">
        <v>548</v>
      </c>
      <c r="E61" s="566" t="s">
        <v>3182</v>
      </c>
      <c r="F61" s="569">
        <v>3</v>
      </c>
      <c r="G61" s="569">
        <v>0</v>
      </c>
      <c r="H61" s="582"/>
      <c r="I61" s="569"/>
      <c r="J61" s="569"/>
      <c r="K61" s="582"/>
      <c r="L61" s="569">
        <v>3</v>
      </c>
      <c r="M61" s="570">
        <v>0</v>
      </c>
    </row>
    <row r="62" spans="1:13" ht="14.4" customHeight="1" x14ac:dyDescent="0.3">
      <c r="A62" s="565" t="s">
        <v>2271</v>
      </c>
      <c r="B62" s="566" t="s">
        <v>1983</v>
      </c>
      <c r="C62" s="566" t="s">
        <v>3042</v>
      </c>
      <c r="D62" s="566" t="s">
        <v>3043</v>
      </c>
      <c r="E62" s="566" t="s">
        <v>1992</v>
      </c>
      <c r="F62" s="569"/>
      <c r="G62" s="569"/>
      <c r="H62" s="582">
        <v>0</v>
      </c>
      <c r="I62" s="569">
        <v>3</v>
      </c>
      <c r="J62" s="569">
        <v>1102.23</v>
      </c>
      <c r="K62" s="582">
        <v>1</v>
      </c>
      <c r="L62" s="569">
        <v>3</v>
      </c>
      <c r="M62" s="570">
        <v>1102.23</v>
      </c>
    </row>
    <row r="63" spans="1:13" ht="14.4" customHeight="1" x14ac:dyDescent="0.3">
      <c r="A63" s="565" t="s">
        <v>2271</v>
      </c>
      <c r="B63" s="566" t="s">
        <v>1983</v>
      </c>
      <c r="C63" s="566" t="s">
        <v>3044</v>
      </c>
      <c r="D63" s="566" t="s">
        <v>3043</v>
      </c>
      <c r="E63" s="566" t="s">
        <v>3045</v>
      </c>
      <c r="F63" s="569"/>
      <c r="G63" s="569"/>
      <c r="H63" s="582">
        <v>0</v>
      </c>
      <c r="I63" s="569">
        <v>1</v>
      </c>
      <c r="J63" s="569">
        <v>1049.02</v>
      </c>
      <c r="K63" s="582">
        <v>1</v>
      </c>
      <c r="L63" s="569">
        <v>1</v>
      </c>
      <c r="M63" s="570">
        <v>1049.02</v>
      </c>
    </row>
    <row r="64" spans="1:13" ht="14.4" customHeight="1" x14ac:dyDescent="0.3">
      <c r="A64" s="565" t="s">
        <v>2271</v>
      </c>
      <c r="B64" s="566" t="s">
        <v>1983</v>
      </c>
      <c r="C64" s="566" t="s">
        <v>1986</v>
      </c>
      <c r="D64" s="566" t="s">
        <v>1487</v>
      </c>
      <c r="E64" s="566" t="s">
        <v>512</v>
      </c>
      <c r="F64" s="569"/>
      <c r="G64" s="569"/>
      <c r="H64" s="582">
        <v>0</v>
      </c>
      <c r="I64" s="569">
        <v>21</v>
      </c>
      <c r="J64" s="569">
        <v>3667.8599999999997</v>
      </c>
      <c r="K64" s="582">
        <v>1</v>
      </c>
      <c r="L64" s="569">
        <v>21</v>
      </c>
      <c r="M64" s="570">
        <v>3667.8599999999997</v>
      </c>
    </row>
    <row r="65" spans="1:13" ht="14.4" customHeight="1" x14ac:dyDescent="0.3">
      <c r="A65" s="565" t="s">
        <v>2271</v>
      </c>
      <c r="B65" s="566" t="s">
        <v>1983</v>
      </c>
      <c r="C65" s="566" t="s">
        <v>1989</v>
      </c>
      <c r="D65" s="566" t="s">
        <v>1491</v>
      </c>
      <c r="E65" s="566" t="s">
        <v>498</v>
      </c>
      <c r="F65" s="569"/>
      <c r="G65" s="569"/>
      <c r="H65" s="582">
        <v>0</v>
      </c>
      <c r="I65" s="569">
        <v>28</v>
      </c>
      <c r="J65" s="569">
        <v>7204.34</v>
      </c>
      <c r="K65" s="582">
        <v>1</v>
      </c>
      <c r="L65" s="569">
        <v>28</v>
      </c>
      <c r="M65" s="570">
        <v>7204.34</v>
      </c>
    </row>
    <row r="66" spans="1:13" ht="14.4" customHeight="1" x14ac:dyDescent="0.3">
      <c r="A66" s="565" t="s">
        <v>2271</v>
      </c>
      <c r="B66" s="566" t="s">
        <v>1983</v>
      </c>
      <c r="C66" s="566" t="s">
        <v>1990</v>
      </c>
      <c r="D66" s="566" t="s">
        <v>1491</v>
      </c>
      <c r="E66" s="566" t="s">
        <v>1526</v>
      </c>
      <c r="F66" s="569"/>
      <c r="G66" s="569"/>
      <c r="H66" s="582">
        <v>0</v>
      </c>
      <c r="I66" s="569">
        <v>1</v>
      </c>
      <c r="J66" s="569">
        <v>874.69</v>
      </c>
      <c r="K66" s="582">
        <v>1</v>
      </c>
      <c r="L66" s="569">
        <v>1</v>
      </c>
      <c r="M66" s="570">
        <v>874.69</v>
      </c>
    </row>
    <row r="67" spans="1:13" ht="14.4" customHeight="1" x14ac:dyDescent="0.3">
      <c r="A67" s="565" t="s">
        <v>2271</v>
      </c>
      <c r="B67" s="566" t="s">
        <v>1983</v>
      </c>
      <c r="C67" s="566" t="s">
        <v>1991</v>
      </c>
      <c r="D67" s="566" t="s">
        <v>1495</v>
      </c>
      <c r="E67" s="566" t="s">
        <v>1992</v>
      </c>
      <c r="F67" s="569"/>
      <c r="G67" s="569"/>
      <c r="H67" s="582">
        <v>0</v>
      </c>
      <c r="I67" s="569">
        <v>9</v>
      </c>
      <c r="J67" s="569">
        <v>3147.0299999999997</v>
      </c>
      <c r="K67" s="582">
        <v>1</v>
      </c>
      <c r="L67" s="569">
        <v>9</v>
      </c>
      <c r="M67" s="570">
        <v>3147.0299999999997</v>
      </c>
    </row>
    <row r="68" spans="1:13" ht="14.4" customHeight="1" x14ac:dyDescent="0.3">
      <c r="A68" s="565" t="s">
        <v>2271</v>
      </c>
      <c r="B68" s="566" t="s">
        <v>1983</v>
      </c>
      <c r="C68" s="566" t="s">
        <v>1993</v>
      </c>
      <c r="D68" s="566" t="s">
        <v>1495</v>
      </c>
      <c r="E68" s="566" t="s">
        <v>1994</v>
      </c>
      <c r="F68" s="569"/>
      <c r="G68" s="569"/>
      <c r="H68" s="582">
        <v>0</v>
      </c>
      <c r="I68" s="569">
        <v>2</v>
      </c>
      <c r="J68" s="569">
        <v>2390.25</v>
      </c>
      <c r="K68" s="582">
        <v>1</v>
      </c>
      <c r="L68" s="569">
        <v>2</v>
      </c>
      <c r="M68" s="570">
        <v>2390.25</v>
      </c>
    </row>
    <row r="69" spans="1:13" ht="14.4" customHeight="1" x14ac:dyDescent="0.3">
      <c r="A69" s="565" t="s">
        <v>2271</v>
      </c>
      <c r="B69" s="566" t="s">
        <v>1995</v>
      </c>
      <c r="C69" s="566" t="s">
        <v>3269</v>
      </c>
      <c r="D69" s="566" t="s">
        <v>1517</v>
      </c>
      <c r="E69" s="566" t="s">
        <v>559</v>
      </c>
      <c r="F69" s="569"/>
      <c r="G69" s="569"/>
      <c r="H69" s="582">
        <v>0</v>
      </c>
      <c r="I69" s="569">
        <v>2</v>
      </c>
      <c r="J69" s="569">
        <v>1503.65</v>
      </c>
      <c r="K69" s="582">
        <v>1</v>
      </c>
      <c r="L69" s="569">
        <v>2</v>
      </c>
      <c r="M69" s="570">
        <v>1503.65</v>
      </c>
    </row>
    <row r="70" spans="1:13" ht="14.4" customHeight="1" x14ac:dyDescent="0.3">
      <c r="A70" s="565" t="s">
        <v>2271</v>
      </c>
      <c r="B70" s="566" t="s">
        <v>1995</v>
      </c>
      <c r="C70" s="566" t="s">
        <v>1997</v>
      </c>
      <c r="D70" s="566" t="s">
        <v>1516</v>
      </c>
      <c r="E70" s="566" t="s">
        <v>498</v>
      </c>
      <c r="F70" s="569"/>
      <c r="G70" s="569"/>
      <c r="H70" s="582">
        <v>0</v>
      </c>
      <c r="I70" s="569">
        <v>3</v>
      </c>
      <c r="J70" s="569">
        <v>1049.31</v>
      </c>
      <c r="K70" s="582">
        <v>1</v>
      </c>
      <c r="L70" s="569">
        <v>3</v>
      </c>
      <c r="M70" s="570">
        <v>1049.31</v>
      </c>
    </row>
    <row r="71" spans="1:13" ht="14.4" customHeight="1" x14ac:dyDescent="0.3">
      <c r="A71" s="565" t="s">
        <v>2271</v>
      </c>
      <c r="B71" s="566" t="s">
        <v>1995</v>
      </c>
      <c r="C71" s="566" t="s">
        <v>3270</v>
      </c>
      <c r="D71" s="566" t="s">
        <v>1516</v>
      </c>
      <c r="E71" s="566" t="s">
        <v>3272</v>
      </c>
      <c r="F71" s="569"/>
      <c r="G71" s="569"/>
      <c r="H71" s="582">
        <v>0</v>
      </c>
      <c r="I71" s="569">
        <v>4</v>
      </c>
      <c r="J71" s="569">
        <v>4250.13</v>
      </c>
      <c r="K71" s="582">
        <v>1</v>
      </c>
      <c r="L71" s="569">
        <v>4</v>
      </c>
      <c r="M71" s="570">
        <v>4250.13</v>
      </c>
    </row>
    <row r="72" spans="1:13" ht="14.4" customHeight="1" x14ac:dyDescent="0.3">
      <c r="A72" s="565" t="s">
        <v>2271</v>
      </c>
      <c r="B72" s="566" t="s">
        <v>2011</v>
      </c>
      <c r="C72" s="566" t="s">
        <v>2013</v>
      </c>
      <c r="D72" s="566" t="s">
        <v>1404</v>
      </c>
      <c r="E72" s="566" t="s">
        <v>2014</v>
      </c>
      <c r="F72" s="569"/>
      <c r="G72" s="569"/>
      <c r="H72" s="582">
        <v>0</v>
      </c>
      <c r="I72" s="569">
        <v>2</v>
      </c>
      <c r="J72" s="569">
        <v>130.13999999999999</v>
      </c>
      <c r="K72" s="582">
        <v>1</v>
      </c>
      <c r="L72" s="569">
        <v>2</v>
      </c>
      <c r="M72" s="570">
        <v>130.13999999999999</v>
      </c>
    </row>
    <row r="73" spans="1:13" ht="14.4" customHeight="1" x14ac:dyDescent="0.3">
      <c r="A73" s="565" t="s">
        <v>2271</v>
      </c>
      <c r="B73" s="566" t="s">
        <v>2011</v>
      </c>
      <c r="C73" s="566" t="s">
        <v>2015</v>
      </c>
      <c r="D73" s="566" t="s">
        <v>1406</v>
      </c>
      <c r="E73" s="566" t="s">
        <v>1407</v>
      </c>
      <c r="F73" s="569"/>
      <c r="G73" s="569"/>
      <c r="H73" s="582">
        <v>0</v>
      </c>
      <c r="I73" s="569">
        <v>1</v>
      </c>
      <c r="J73" s="569">
        <v>108.46</v>
      </c>
      <c r="K73" s="582">
        <v>1</v>
      </c>
      <c r="L73" s="569">
        <v>1</v>
      </c>
      <c r="M73" s="570">
        <v>108.46</v>
      </c>
    </row>
    <row r="74" spans="1:13" ht="14.4" customHeight="1" x14ac:dyDescent="0.3">
      <c r="A74" s="565" t="s">
        <v>2271</v>
      </c>
      <c r="B74" s="566" t="s">
        <v>2011</v>
      </c>
      <c r="C74" s="566" t="s">
        <v>3158</v>
      </c>
      <c r="D74" s="566" t="s">
        <v>2888</v>
      </c>
      <c r="E74" s="566" t="s">
        <v>3159</v>
      </c>
      <c r="F74" s="569">
        <v>1</v>
      </c>
      <c r="G74" s="569">
        <v>0</v>
      </c>
      <c r="H74" s="582"/>
      <c r="I74" s="569"/>
      <c r="J74" s="569"/>
      <c r="K74" s="582"/>
      <c r="L74" s="569">
        <v>1</v>
      </c>
      <c r="M74" s="570">
        <v>0</v>
      </c>
    </row>
    <row r="75" spans="1:13" ht="14.4" customHeight="1" x14ac:dyDescent="0.3">
      <c r="A75" s="565" t="s">
        <v>2271</v>
      </c>
      <c r="B75" s="566" t="s">
        <v>2011</v>
      </c>
      <c r="C75" s="566" t="s">
        <v>2887</v>
      </c>
      <c r="D75" s="566" t="s">
        <v>2888</v>
      </c>
      <c r="E75" s="566" t="s">
        <v>2889</v>
      </c>
      <c r="F75" s="569"/>
      <c r="G75" s="569"/>
      <c r="H75" s="582">
        <v>0</v>
      </c>
      <c r="I75" s="569">
        <v>1</v>
      </c>
      <c r="J75" s="569">
        <v>130.15</v>
      </c>
      <c r="K75" s="582">
        <v>1</v>
      </c>
      <c r="L75" s="569">
        <v>1</v>
      </c>
      <c r="M75" s="570">
        <v>130.15</v>
      </c>
    </row>
    <row r="76" spans="1:13" ht="14.4" customHeight="1" x14ac:dyDescent="0.3">
      <c r="A76" s="565" t="s">
        <v>2271</v>
      </c>
      <c r="B76" s="566" t="s">
        <v>2011</v>
      </c>
      <c r="C76" s="566" t="s">
        <v>2386</v>
      </c>
      <c r="D76" s="566" t="s">
        <v>1437</v>
      </c>
      <c r="E76" s="566" t="s">
        <v>2387</v>
      </c>
      <c r="F76" s="569">
        <v>1</v>
      </c>
      <c r="G76" s="569">
        <v>0</v>
      </c>
      <c r="H76" s="582"/>
      <c r="I76" s="569"/>
      <c r="J76" s="569"/>
      <c r="K76" s="582"/>
      <c r="L76" s="569">
        <v>1</v>
      </c>
      <c r="M76" s="570">
        <v>0</v>
      </c>
    </row>
    <row r="77" spans="1:13" ht="14.4" customHeight="1" x14ac:dyDescent="0.3">
      <c r="A77" s="565" t="s">
        <v>2271</v>
      </c>
      <c r="B77" s="566" t="s">
        <v>2011</v>
      </c>
      <c r="C77" s="566" t="s">
        <v>2022</v>
      </c>
      <c r="D77" s="566" t="s">
        <v>1437</v>
      </c>
      <c r="E77" s="566" t="s">
        <v>2023</v>
      </c>
      <c r="F77" s="569"/>
      <c r="G77" s="569"/>
      <c r="H77" s="582">
        <v>0</v>
      </c>
      <c r="I77" s="569">
        <v>3</v>
      </c>
      <c r="J77" s="569">
        <v>151.71</v>
      </c>
      <c r="K77" s="582">
        <v>1</v>
      </c>
      <c r="L77" s="569">
        <v>3</v>
      </c>
      <c r="M77" s="570">
        <v>151.71</v>
      </c>
    </row>
    <row r="78" spans="1:13" ht="14.4" customHeight="1" x14ac:dyDescent="0.3">
      <c r="A78" s="565" t="s">
        <v>2271</v>
      </c>
      <c r="B78" s="566" t="s">
        <v>2011</v>
      </c>
      <c r="C78" s="566" t="s">
        <v>3160</v>
      </c>
      <c r="D78" s="566" t="s">
        <v>1438</v>
      </c>
      <c r="E78" s="566" t="s">
        <v>3161</v>
      </c>
      <c r="F78" s="569">
        <v>1</v>
      </c>
      <c r="G78" s="569">
        <v>0</v>
      </c>
      <c r="H78" s="582"/>
      <c r="I78" s="569"/>
      <c r="J78" s="569"/>
      <c r="K78" s="582"/>
      <c r="L78" s="569">
        <v>1</v>
      </c>
      <c r="M78" s="570">
        <v>0</v>
      </c>
    </row>
    <row r="79" spans="1:13" ht="14.4" customHeight="1" x14ac:dyDescent="0.3">
      <c r="A79" s="565" t="s">
        <v>2271</v>
      </c>
      <c r="B79" s="566" t="s">
        <v>2011</v>
      </c>
      <c r="C79" s="566" t="s">
        <v>2024</v>
      </c>
      <c r="D79" s="566" t="s">
        <v>1438</v>
      </c>
      <c r="E79" s="566" t="s">
        <v>2025</v>
      </c>
      <c r="F79" s="569"/>
      <c r="G79" s="569"/>
      <c r="H79" s="582">
        <v>0</v>
      </c>
      <c r="I79" s="569">
        <v>1</v>
      </c>
      <c r="J79" s="569">
        <v>86.76</v>
      </c>
      <c r="K79" s="582">
        <v>1</v>
      </c>
      <c r="L79" s="569">
        <v>1</v>
      </c>
      <c r="M79" s="570">
        <v>86.76</v>
      </c>
    </row>
    <row r="80" spans="1:13" ht="14.4" customHeight="1" x14ac:dyDescent="0.3">
      <c r="A80" s="565" t="s">
        <v>2271</v>
      </c>
      <c r="B80" s="566" t="s">
        <v>2011</v>
      </c>
      <c r="C80" s="566" t="s">
        <v>3162</v>
      </c>
      <c r="D80" s="566" t="s">
        <v>3163</v>
      </c>
      <c r="E80" s="566" t="s">
        <v>2889</v>
      </c>
      <c r="F80" s="569">
        <v>1</v>
      </c>
      <c r="G80" s="569">
        <v>130.15</v>
      </c>
      <c r="H80" s="582">
        <v>1</v>
      </c>
      <c r="I80" s="569"/>
      <c r="J80" s="569"/>
      <c r="K80" s="582">
        <v>0</v>
      </c>
      <c r="L80" s="569">
        <v>1</v>
      </c>
      <c r="M80" s="570">
        <v>130.15</v>
      </c>
    </row>
    <row r="81" spans="1:13" ht="14.4" customHeight="1" x14ac:dyDescent="0.3">
      <c r="A81" s="565" t="s">
        <v>2271</v>
      </c>
      <c r="B81" s="566" t="s">
        <v>2011</v>
      </c>
      <c r="C81" s="566" t="s">
        <v>3164</v>
      </c>
      <c r="D81" s="566" t="s">
        <v>3163</v>
      </c>
      <c r="E81" s="566" t="s">
        <v>3159</v>
      </c>
      <c r="F81" s="569">
        <v>1</v>
      </c>
      <c r="G81" s="569">
        <v>0</v>
      </c>
      <c r="H81" s="582"/>
      <c r="I81" s="569"/>
      <c r="J81" s="569"/>
      <c r="K81" s="582"/>
      <c r="L81" s="569">
        <v>1</v>
      </c>
      <c r="M81" s="570">
        <v>0</v>
      </c>
    </row>
    <row r="82" spans="1:13" ht="14.4" customHeight="1" x14ac:dyDescent="0.3">
      <c r="A82" s="565" t="s">
        <v>2271</v>
      </c>
      <c r="B82" s="566" t="s">
        <v>2011</v>
      </c>
      <c r="C82" s="566" t="s">
        <v>2029</v>
      </c>
      <c r="D82" s="566" t="s">
        <v>2030</v>
      </c>
      <c r="E82" s="566" t="s">
        <v>2031</v>
      </c>
      <c r="F82" s="569">
        <v>2</v>
      </c>
      <c r="G82" s="569">
        <v>173.52</v>
      </c>
      <c r="H82" s="582">
        <v>1</v>
      </c>
      <c r="I82" s="569"/>
      <c r="J82" s="569"/>
      <c r="K82" s="582">
        <v>0</v>
      </c>
      <c r="L82" s="569">
        <v>2</v>
      </c>
      <c r="M82" s="570">
        <v>173.52</v>
      </c>
    </row>
    <row r="83" spans="1:13" ht="14.4" customHeight="1" x14ac:dyDescent="0.3">
      <c r="A83" s="565" t="s">
        <v>2271</v>
      </c>
      <c r="B83" s="566" t="s">
        <v>2032</v>
      </c>
      <c r="C83" s="566" t="s">
        <v>3089</v>
      </c>
      <c r="D83" s="566" t="s">
        <v>3090</v>
      </c>
      <c r="E83" s="566" t="s">
        <v>3091</v>
      </c>
      <c r="F83" s="569"/>
      <c r="G83" s="569"/>
      <c r="H83" s="582">
        <v>0</v>
      </c>
      <c r="I83" s="569">
        <v>9</v>
      </c>
      <c r="J83" s="569">
        <v>373.95</v>
      </c>
      <c r="K83" s="582">
        <v>1</v>
      </c>
      <c r="L83" s="569">
        <v>9</v>
      </c>
      <c r="M83" s="570">
        <v>373.95</v>
      </c>
    </row>
    <row r="84" spans="1:13" ht="14.4" customHeight="1" x14ac:dyDescent="0.3">
      <c r="A84" s="565" t="s">
        <v>2271</v>
      </c>
      <c r="B84" s="566" t="s">
        <v>2032</v>
      </c>
      <c r="C84" s="566" t="s">
        <v>3092</v>
      </c>
      <c r="D84" s="566" t="s">
        <v>3093</v>
      </c>
      <c r="E84" s="566" t="s">
        <v>3094</v>
      </c>
      <c r="F84" s="569"/>
      <c r="G84" s="569"/>
      <c r="H84" s="582">
        <v>0</v>
      </c>
      <c r="I84" s="569">
        <v>2</v>
      </c>
      <c r="J84" s="569">
        <v>74.42</v>
      </c>
      <c r="K84" s="582">
        <v>1</v>
      </c>
      <c r="L84" s="569">
        <v>2</v>
      </c>
      <c r="M84" s="570">
        <v>74.42</v>
      </c>
    </row>
    <row r="85" spans="1:13" ht="14.4" customHeight="1" x14ac:dyDescent="0.3">
      <c r="A85" s="565" t="s">
        <v>2271</v>
      </c>
      <c r="B85" s="566" t="s">
        <v>2040</v>
      </c>
      <c r="C85" s="566" t="s">
        <v>2044</v>
      </c>
      <c r="D85" s="566" t="s">
        <v>2045</v>
      </c>
      <c r="E85" s="566" t="s">
        <v>2043</v>
      </c>
      <c r="F85" s="569"/>
      <c r="G85" s="569"/>
      <c r="H85" s="582">
        <v>0</v>
      </c>
      <c r="I85" s="569">
        <v>3</v>
      </c>
      <c r="J85" s="569">
        <v>999.93000000000006</v>
      </c>
      <c r="K85" s="582">
        <v>1</v>
      </c>
      <c r="L85" s="569">
        <v>3</v>
      </c>
      <c r="M85" s="570">
        <v>999.93000000000006</v>
      </c>
    </row>
    <row r="86" spans="1:13" ht="14.4" customHeight="1" x14ac:dyDescent="0.3">
      <c r="A86" s="565" t="s">
        <v>2271</v>
      </c>
      <c r="B86" s="566" t="s">
        <v>2076</v>
      </c>
      <c r="C86" s="566" t="s">
        <v>2077</v>
      </c>
      <c r="D86" s="566" t="s">
        <v>1618</v>
      </c>
      <c r="E86" s="566" t="s">
        <v>2078</v>
      </c>
      <c r="F86" s="569"/>
      <c r="G86" s="569"/>
      <c r="H86" s="582">
        <v>0</v>
      </c>
      <c r="I86" s="569">
        <v>1</v>
      </c>
      <c r="J86" s="569">
        <v>399.92</v>
      </c>
      <c r="K86" s="582">
        <v>1</v>
      </c>
      <c r="L86" s="569">
        <v>1</v>
      </c>
      <c r="M86" s="570">
        <v>399.92</v>
      </c>
    </row>
    <row r="87" spans="1:13" ht="14.4" customHeight="1" x14ac:dyDescent="0.3">
      <c r="A87" s="565" t="s">
        <v>2271</v>
      </c>
      <c r="B87" s="566" t="s">
        <v>2076</v>
      </c>
      <c r="C87" s="566" t="s">
        <v>2079</v>
      </c>
      <c r="D87" s="566" t="s">
        <v>1626</v>
      </c>
      <c r="E87" s="566" t="s">
        <v>2080</v>
      </c>
      <c r="F87" s="569"/>
      <c r="G87" s="569"/>
      <c r="H87" s="582">
        <v>0</v>
      </c>
      <c r="I87" s="569">
        <v>6</v>
      </c>
      <c r="J87" s="569">
        <v>2399.52</v>
      </c>
      <c r="K87" s="582">
        <v>1</v>
      </c>
      <c r="L87" s="569">
        <v>6</v>
      </c>
      <c r="M87" s="570">
        <v>2399.52</v>
      </c>
    </row>
    <row r="88" spans="1:13" ht="14.4" customHeight="1" x14ac:dyDescent="0.3">
      <c r="A88" s="565" t="s">
        <v>2271</v>
      </c>
      <c r="B88" s="566" t="s">
        <v>2083</v>
      </c>
      <c r="C88" s="566" t="s">
        <v>2084</v>
      </c>
      <c r="D88" s="566" t="s">
        <v>1620</v>
      </c>
      <c r="E88" s="566" t="s">
        <v>1621</v>
      </c>
      <c r="F88" s="569"/>
      <c r="G88" s="569"/>
      <c r="H88" s="582">
        <v>0</v>
      </c>
      <c r="I88" s="569">
        <v>2</v>
      </c>
      <c r="J88" s="569">
        <v>444.5</v>
      </c>
      <c r="K88" s="582">
        <v>1</v>
      </c>
      <c r="L88" s="569">
        <v>2</v>
      </c>
      <c r="M88" s="570">
        <v>444.5</v>
      </c>
    </row>
    <row r="89" spans="1:13" ht="14.4" customHeight="1" x14ac:dyDescent="0.3">
      <c r="A89" s="565" t="s">
        <v>2271</v>
      </c>
      <c r="B89" s="566" t="s">
        <v>2094</v>
      </c>
      <c r="C89" s="566" t="s">
        <v>2692</v>
      </c>
      <c r="D89" s="566" t="s">
        <v>2693</v>
      </c>
      <c r="E89" s="566" t="s">
        <v>2061</v>
      </c>
      <c r="F89" s="569"/>
      <c r="G89" s="569"/>
      <c r="H89" s="582">
        <v>0</v>
      </c>
      <c r="I89" s="569">
        <v>2</v>
      </c>
      <c r="J89" s="569">
        <v>104.8</v>
      </c>
      <c r="K89" s="582">
        <v>1</v>
      </c>
      <c r="L89" s="569">
        <v>2</v>
      </c>
      <c r="M89" s="570">
        <v>104.8</v>
      </c>
    </row>
    <row r="90" spans="1:13" ht="14.4" customHeight="1" x14ac:dyDescent="0.3">
      <c r="A90" s="565" t="s">
        <v>2271</v>
      </c>
      <c r="B90" s="566" t="s">
        <v>2094</v>
      </c>
      <c r="C90" s="566" t="s">
        <v>2095</v>
      </c>
      <c r="D90" s="566" t="s">
        <v>1625</v>
      </c>
      <c r="E90" s="566" t="s">
        <v>2059</v>
      </c>
      <c r="F90" s="569"/>
      <c r="G90" s="569"/>
      <c r="H90" s="582">
        <v>0</v>
      </c>
      <c r="I90" s="569">
        <v>2</v>
      </c>
      <c r="J90" s="569">
        <v>139.72</v>
      </c>
      <c r="K90" s="582">
        <v>1</v>
      </c>
      <c r="L90" s="569">
        <v>2</v>
      </c>
      <c r="M90" s="570">
        <v>139.72</v>
      </c>
    </row>
    <row r="91" spans="1:13" ht="14.4" customHeight="1" x14ac:dyDescent="0.3">
      <c r="A91" s="565" t="s">
        <v>2271</v>
      </c>
      <c r="B91" s="566" t="s">
        <v>2113</v>
      </c>
      <c r="C91" s="566" t="s">
        <v>2114</v>
      </c>
      <c r="D91" s="566" t="s">
        <v>1372</v>
      </c>
      <c r="E91" s="566" t="s">
        <v>2115</v>
      </c>
      <c r="F91" s="569"/>
      <c r="G91" s="569"/>
      <c r="H91" s="582">
        <v>0</v>
      </c>
      <c r="I91" s="569">
        <v>14</v>
      </c>
      <c r="J91" s="569">
        <v>1352.82</v>
      </c>
      <c r="K91" s="582">
        <v>1</v>
      </c>
      <c r="L91" s="569">
        <v>14</v>
      </c>
      <c r="M91" s="570">
        <v>1352.82</v>
      </c>
    </row>
    <row r="92" spans="1:13" ht="14.4" customHeight="1" x14ac:dyDescent="0.3">
      <c r="A92" s="565" t="s">
        <v>2271</v>
      </c>
      <c r="B92" s="566" t="s">
        <v>2113</v>
      </c>
      <c r="C92" s="566" t="s">
        <v>3210</v>
      </c>
      <c r="D92" s="566" t="s">
        <v>1372</v>
      </c>
      <c r="E92" s="566" t="s">
        <v>2990</v>
      </c>
      <c r="F92" s="569"/>
      <c r="G92" s="569"/>
      <c r="H92" s="582">
        <v>0</v>
      </c>
      <c r="I92" s="569">
        <v>6</v>
      </c>
      <c r="J92" s="569">
        <v>1159.56</v>
      </c>
      <c r="K92" s="582">
        <v>1</v>
      </c>
      <c r="L92" s="569">
        <v>6</v>
      </c>
      <c r="M92" s="570">
        <v>1159.56</v>
      </c>
    </row>
    <row r="93" spans="1:13" ht="14.4" customHeight="1" x14ac:dyDescent="0.3">
      <c r="A93" s="565" t="s">
        <v>2271</v>
      </c>
      <c r="B93" s="566" t="s">
        <v>2113</v>
      </c>
      <c r="C93" s="566" t="s">
        <v>3211</v>
      </c>
      <c r="D93" s="566" t="s">
        <v>1372</v>
      </c>
      <c r="E93" s="566" t="s">
        <v>3543</v>
      </c>
      <c r="F93" s="569">
        <v>1</v>
      </c>
      <c r="G93" s="569">
        <v>0</v>
      </c>
      <c r="H93" s="582"/>
      <c r="I93" s="569"/>
      <c r="J93" s="569"/>
      <c r="K93" s="582"/>
      <c r="L93" s="569">
        <v>1</v>
      </c>
      <c r="M93" s="570">
        <v>0</v>
      </c>
    </row>
    <row r="94" spans="1:13" ht="14.4" customHeight="1" x14ac:dyDescent="0.3">
      <c r="A94" s="565" t="s">
        <v>2271</v>
      </c>
      <c r="B94" s="566" t="s">
        <v>2113</v>
      </c>
      <c r="C94" s="566" t="s">
        <v>3213</v>
      </c>
      <c r="D94" s="566" t="s">
        <v>3214</v>
      </c>
      <c r="E94" s="566" t="s">
        <v>3215</v>
      </c>
      <c r="F94" s="569">
        <v>2</v>
      </c>
      <c r="G94" s="569">
        <v>0</v>
      </c>
      <c r="H94" s="582"/>
      <c r="I94" s="569"/>
      <c r="J94" s="569"/>
      <c r="K94" s="582"/>
      <c r="L94" s="569">
        <v>2</v>
      </c>
      <c r="M94" s="570">
        <v>0</v>
      </c>
    </row>
    <row r="95" spans="1:13" ht="14.4" customHeight="1" x14ac:dyDescent="0.3">
      <c r="A95" s="565" t="s">
        <v>2271</v>
      </c>
      <c r="B95" s="566" t="s">
        <v>2116</v>
      </c>
      <c r="C95" s="566" t="s">
        <v>2117</v>
      </c>
      <c r="D95" s="566" t="s">
        <v>1506</v>
      </c>
      <c r="E95" s="566" t="s">
        <v>1507</v>
      </c>
      <c r="F95" s="569"/>
      <c r="G95" s="569"/>
      <c r="H95" s="582">
        <v>0</v>
      </c>
      <c r="I95" s="569">
        <v>9</v>
      </c>
      <c r="J95" s="569">
        <v>823.35</v>
      </c>
      <c r="K95" s="582">
        <v>1</v>
      </c>
      <c r="L95" s="569">
        <v>9</v>
      </c>
      <c r="M95" s="570">
        <v>823.35</v>
      </c>
    </row>
    <row r="96" spans="1:13" ht="14.4" customHeight="1" x14ac:dyDescent="0.3">
      <c r="A96" s="565" t="s">
        <v>2271</v>
      </c>
      <c r="B96" s="566" t="s">
        <v>2138</v>
      </c>
      <c r="C96" s="566" t="s">
        <v>3296</v>
      </c>
      <c r="D96" s="566" t="s">
        <v>1473</v>
      </c>
      <c r="E96" s="566" t="s">
        <v>2352</v>
      </c>
      <c r="F96" s="569"/>
      <c r="G96" s="569"/>
      <c r="H96" s="582">
        <v>0</v>
      </c>
      <c r="I96" s="569">
        <v>1</v>
      </c>
      <c r="J96" s="569">
        <v>32.74</v>
      </c>
      <c r="K96" s="582">
        <v>1</v>
      </c>
      <c r="L96" s="569">
        <v>1</v>
      </c>
      <c r="M96" s="570">
        <v>32.74</v>
      </c>
    </row>
    <row r="97" spans="1:13" ht="14.4" customHeight="1" x14ac:dyDescent="0.3">
      <c r="A97" s="565" t="s">
        <v>2271</v>
      </c>
      <c r="B97" s="566" t="s">
        <v>2178</v>
      </c>
      <c r="C97" s="566" t="s">
        <v>3038</v>
      </c>
      <c r="D97" s="566" t="s">
        <v>3039</v>
      </c>
      <c r="E97" s="566" t="s">
        <v>2190</v>
      </c>
      <c r="F97" s="569">
        <v>2</v>
      </c>
      <c r="G97" s="569">
        <v>21.46</v>
      </c>
      <c r="H97" s="582">
        <v>1</v>
      </c>
      <c r="I97" s="569"/>
      <c r="J97" s="569"/>
      <c r="K97" s="582">
        <v>0</v>
      </c>
      <c r="L97" s="569">
        <v>2</v>
      </c>
      <c r="M97" s="570">
        <v>21.46</v>
      </c>
    </row>
    <row r="98" spans="1:13" ht="14.4" customHeight="1" x14ac:dyDescent="0.3">
      <c r="A98" s="565" t="s">
        <v>2271</v>
      </c>
      <c r="B98" s="566" t="s">
        <v>2178</v>
      </c>
      <c r="C98" s="566" t="s">
        <v>2179</v>
      </c>
      <c r="D98" s="566" t="s">
        <v>2180</v>
      </c>
      <c r="E98" s="566" t="s">
        <v>2181</v>
      </c>
      <c r="F98" s="569"/>
      <c r="G98" s="569"/>
      <c r="H98" s="582">
        <v>0</v>
      </c>
      <c r="I98" s="569">
        <v>1</v>
      </c>
      <c r="J98" s="569">
        <v>16.27</v>
      </c>
      <c r="K98" s="582">
        <v>1</v>
      </c>
      <c r="L98" s="569">
        <v>1</v>
      </c>
      <c r="M98" s="570">
        <v>16.27</v>
      </c>
    </row>
    <row r="99" spans="1:13" ht="14.4" customHeight="1" x14ac:dyDescent="0.3">
      <c r="A99" s="565" t="s">
        <v>2271</v>
      </c>
      <c r="B99" s="566" t="s">
        <v>2178</v>
      </c>
      <c r="C99" s="566" t="s">
        <v>3040</v>
      </c>
      <c r="D99" s="566" t="s">
        <v>3041</v>
      </c>
      <c r="E99" s="566" t="s">
        <v>2187</v>
      </c>
      <c r="F99" s="569">
        <v>10</v>
      </c>
      <c r="G99" s="569">
        <v>69.800000000000011</v>
      </c>
      <c r="H99" s="582">
        <v>1</v>
      </c>
      <c r="I99" s="569"/>
      <c r="J99" s="569"/>
      <c r="K99" s="582">
        <v>0</v>
      </c>
      <c r="L99" s="569">
        <v>10</v>
      </c>
      <c r="M99" s="570">
        <v>69.800000000000011</v>
      </c>
    </row>
    <row r="100" spans="1:13" ht="14.4" customHeight="1" x14ac:dyDescent="0.3">
      <c r="A100" s="565" t="s">
        <v>2271</v>
      </c>
      <c r="B100" s="566" t="s">
        <v>2207</v>
      </c>
      <c r="C100" s="566" t="s">
        <v>3274</v>
      </c>
      <c r="D100" s="566" t="s">
        <v>3275</v>
      </c>
      <c r="E100" s="566" t="s">
        <v>3276</v>
      </c>
      <c r="F100" s="569">
        <v>3</v>
      </c>
      <c r="G100" s="569">
        <v>0</v>
      </c>
      <c r="H100" s="582"/>
      <c r="I100" s="569"/>
      <c r="J100" s="569"/>
      <c r="K100" s="582"/>
      <c r="L100" s="569">
        <v>3</v>
      </c>
      <c r="M100" s="570">
        <v>0</v>
      </c>
    </row>
    <row r="101" spans="1:13" ht="14.4" customHeight="1" x14ac:dyDescent="0.3">
      <c r="A101" s="565" t="s">
        <v>2271</v>
      </c>
      <c r="B101" s="566" t="s">
        <v>2219</v>
      </c>
      <c r="C101" s="566" t="s">
        <v>2220</v>
      </c>
      <c r="D101" s="566" t="s">
        <v>1370</v>
      </c>
      <c r="E101" s="566" t="s">
        <v>1371</v>
      </c>
      <c r="F101" s="569"/>
      <c r="G101" s="569"/>
      <c r="H101" s="582"/>
      <c r="I101" s="569">
        <v>1</v>
      </c>
      <c r="J101" s="569">
        <v>0</v>
      </c>
      <c r="K101" s="582"/>
      <c r="L101" s="569">
        <v>1</v>
      </c>
      <c r="M101" s="570">
        <v>0</v>
      </c>
    </row>
    <row r="102" spans="1:13" ht="14.4" customHeight="1" x14ac:dyDescent="0.3">
      <c r="A102" s="565" t="s">
        <v>2271</v>
      </c>
      <c r="B102" s="566" t="s">
        <v>2219</v>
      </c>
      <c r="C102" s="566" t="s">
        <v>3321</v>
      </c>
      <c r="D102" s="566" t="s">
        <v>1370</v>
      </c>
      <c r="E102" s="566" t="s">
        <v>3322</v>
      </c>
      <c r="F102" s="569"/>
      <c r="G102" s="569"/>
      <c r="H102" s="582"/>
      <c r="I102" s="569">
        <v>5</v>
      </c>
      <c r="J102" s="569">
        <v>0</v>
      </c>
      <c r="K102" s="582"/>
      <c r="L102" s="569">
        <v>5</v>
      </c>
      <c r="M102" s="570">
        <v>0</v>
      </c>
    </row>
    <row r="103" spans="1:13" ht="14.4" customHeight="1" x14ac:dyDescent="0.3">
      <c r="A103" s="565" t="s">
        <v>2271</v>
      </c>
      <c r="B103" s="566" t="s">
        <v>2228</v>
      </c>
      <c r="C103" s="566" t="s">
        <v>3047</v>
      </c>
      <c r="D103" s="566" t="s">
        <v>2515</v>
      </c>
      <c r="E103" s="566" t="s">
        <v>485</v>
      </c>
      <c r="F103" s="569"/>
      <c r="G103" s="569"/>
      <c r="H103" s="582">
        <v>0</v>
      </c>
      <c r="I103" s="569">
        <v>1</v>
      </c>
      <c r="J103" s="569">
        <v>172</v>
      </c>
      <c r="K103" s="582">
        <v>1</v>
      </c>
      <c r="L103" s="569">
        <v>1</v>
      </c>
      <c r="M103" s="570">
        <v>172</v>
      </c>
    </row>
    <row r="104" spans="1:13" ht="14.4" customHeight="1" x14ac:dyDescent="0.3">
      <c r="A104" s="565" t="s">
        <v>2271</v>
      </c>
      <c r="B104" s="566" t="s">
        <v>2228</v>
      </c>
      <c r="C104" s="566" t="s">
        <v>2229</v>
      </c>
      <c r="D104" s="566" t="s">
        <v>1499</v>
      </c>
      <c r="E104" s="566" t="s">
        <v>487</v>
      </c>
      <c r="F104" s="569"/>
      <c r="G104" s="569"/>
      <c r="H104" s="582">
        <v>0</v>
      </c>
      <c r="I104" s="569">
        <v>5</v>
      </c>
      <c r="J104" s="569">
        <v>688</v>
      </c>
      <c r="K104" s="582">
        <v>1</v>
      </c>
      <c r="L104" s="569">
        <v>5</v>
      </c>
      <c r="M104" s="570">
        <v>688</v>
      </c>
    </row>
    <row r="105" spans="1:13" ht="14.4" customHeight="1" x14ac:dyDescent="0.3">
      <c r="A105" s="565" t="s">
        <v>2271</v>
      </c>
      <c r="B105" s="566" t="s">
        <v>2228</v>
      </c>
      <c r="C105" s="566" t="s">
        <v>3048</v>
      </c>
      <c r="D105" s="566" t="s">
        <v>513</v>
      </c>
      <c r="E105" s="566" t="s">
        <v>3049</v>
      </c>
      <c r="F105" s="569">
        <v>1</v>
      </c>
      <c r="G105" s="569">
        <v>0</v>
      </c>
      <c r="H105" s="582"/>
      <c r="I105" s="569"/>
      <c r="J105" s="569"/>
      <c r="K105" s="582"/>
      <c r="L105" s="569">
        <v>1</v>
      </c>
      <c r="M105" s="570">
        <v>0</v>
      </c>
    </row>
    <row r="106" spans="1:13" ht="14.4" customHeight="1" x14ac:dyDescent="0.3">
      <c r="A106" s="565" t="s">
        <v>2271</v>
      </c>
      <c r="B106" s="566" t="s">
        <v>2233</v>
      </c>
      <c r="C106" s="566" t="s">
        <v>2234</v>
      </c>
      <c r="D106" s="566" t="s">
        <v>1409</v>
      </c>
      <c r="E106" s="566" t="s">
        <v>2235</v>
      </c>
      <c r="F106" s="569"/>
      <c r="G106" s="569"/>
      <c r="H106" s="582">
        <v>0</v>
      </c>
      <c r="I106" s="569">
        <v>2</v>
      </c>
      <c r="J106" s="569">
        <v>189.6</v>
      </c>
      <c r="K106" s="582">
        <v>1</v>
      </c>
      <c r="L106" s="569">
        <v>2</v>
      </c>
      <c r="M106" s="570">
        <v>189.6</v>
      </c>
    </row>
    <row r="107" spans="1:13" ht="14.4" customHeight="1" x14ac:dyDescent="0.3">
      <c r="A107" s="565" t="s">
        <v>2271</v>
      </c>
      <c r="B107" s="566" t="s">
        <v>2242</v>
      </c>
      <c r="C107" s="566" t="s">
        <v>2243</v>
      </c>
      <c r="D107" s="566" t="s">
        <v>1368</v>
      </c>
      <c r="E107" s="566" t="s">
        <v>2244</v>
      </c>
      <c r="F107" s="569"/>
      <c r="G107" s="569"/>
      <c r="H107" s="582">
        <v>0</v>
      </c>
      <c r="I107" s="569">
        <v>2</v>
      </c>
      <c r="J107" s="569">
        <v>550.96</v>
      </c>
      <c r="K107" s="582">
        <v>1</v>
      </c>
      <c r="L107" s="569">
        <v>2</v>
      </c>
      <c r="M107" s="570">
        <v>550.96</v>
      </c>
    </row>
    <row r="108" spans="1:13" ht="14.4" customHeight="1" x14ac:dyDescent="0.3">
      <c r="A108" s="565" t="s">
        <v>2271</v>
      </c>
      <c r="B108" s="566" t="s">
        <v>2242</v>
      </c>
      <c r="C108" s="566" t="s">
        <v>3060</v>
      </c>
      <c r="D108" s="566" t="s">
        <v>3061</v>
      </c>
      <c r="E108" s="566" t="s">
        <v>559</v>
      </c>
      <c r="F108" s="569">
        <v>1</v>
      </c>
      <c r="G108" s="569">
        <v>413.22</v>
      </c>
      <c r="H108" s="582">
        <v>1</v>
      </c>
      <c r="I108" s="569"/>
      <c r="J108" s="569"/>
      <c r="K108" s="582">
        <v>0</v>
      </c>
      <c r="L108" s="569">
        <v>1</v>
      </c>
      <c r="M108" s="570">
        <v>413.22</v>
      </c>
    </row>
    <row r="109" spans="1:13" ht="14.4" customHeight="1" x14ac:dyDescent="0.3">
      <c r="A109" s="565" t="s">
        <v>2271</v>
      </c>
      <c r="B109" s="566" t="s">
        <v>2242</v>
      </c>
      <c r="C109" s="566" t="s">
        <v>2246</v>
      </c>
      <c r="D109" s="566" t="s">
        <v>1368</v>
      </c>
      <c r="E109" s="566" t="s">
        <v>559</v>
      </c>
      <c r="F109" s="569"/>
      <c r="G109" s="569"/>
      <c r="H109" s="582">
        <v>0</v>
      </c>
      <c r="I109" s="569">
        <v>1</v>
      </c>
      <c r="J109" s="569">
        <v>413.22</v>
      </c>
      <c r="K109" s="582">
        <v>1</v>
      </c>
      <c r="L109" s="569">
        <v>1</v>
      </c>
      <c r="M109" s="570">
        <v>413.22</v>
      </c>
    </row>
    <row r="110" spans="1:13" ht="14.4" customHeight="1" x14ac:dyDescent="0.3">
      <c r="A110" s="565" t="s">
        <v>2272</v>
      </c>
      <c r="B110" s="566" t="s">
        <v>1778</v>
      </c>
      <c r="C110" s="566" t="s">
        <v>1779</v>
      </c>
      <c r="D110" s="566" t="s">
        <v>831</v>
      </c>
      <c r="E110" s="566" t="s">
        <v>832</v>
      </c>
      <c r="F110" s="569"/>
      <c r="G110" s="569"/>
      <c r="H110" s="582"/>
      <c r="I110" s="569">
        <v>1</v>
      </c>
      <c r="J110" s="569">
        <v>0</v>
      </c>
      <c r="K110" s="582"/>
      <c r="L110" s="569">
        <v>1</v>
      </c>
      <c r="M110" s="570">
        <v>0</v>
      </c>
    </row>
    <row r="111" spans="1:13" ht="14.4" customHeight="1" x14ac:dyDescent="0.3">
      <c r="A111" s="565" t="s">
        <v>2272</v>
      </c>
      <c r="B111" s="566" t="s">
        <v>1778</v>
      </c>
      <c r="C111" s="566" t="s">
        <v>1780</v>
      </c>
      <c r="D111" s="566" t="s">
        <v>833</v>
      </c>
      <c r="E111" s="566" t="s">
        <v>834</v>
      </c>
      <c r="F111" s="569"/>
      <c r="G111" s="569"/>
      <c r="H111" s="582">
        <v>0</v>
      </c>
      <c r="I111" s="569">
        <v>9</v>
      </c>
      <c r="J111" s="569">
        <v>1714.3199999999997</v>
      </c>
      <c r="K111" s="582">
        <v>1</v>
      </c>
      <c r="L111" s="569">
        <v>9</v>
      </c>
      <c r="M111" s="570">
        <v>1714.3199999999997</v>
      </c>
    </row>
    <row r="112" spans="1:13" ht="14.4" customHeight="1" x14ac:dyDescent="0.3">
      <c r="A112" s="565" t="s">
        <v>2272</v>
      </c>
      <c r="B112" s="566" t="s">
        <v>1778</v>
      </c>
      <c r="C112" s="566" t="s">
        <v>1781</v>
      </c>
      <c r="D112" s="566" t="s">
        <v>833</v>
      </c>
      <c r="E112" s="566" t="s">
        <v>835</v>
      </c>
      <c r="F112" s="569"/>
      <c r="G112" s="569"/>
      <c r="H112" s="582">
        <v>0</v>
      </c>
      <c r="I112" s="569">
        <v>2</v>
      </c>
      <c r="J112" s="569">
        <v>1224.52</v>
      </c>
      <c r="K112" s="582">
        <v>1</v>
      </c>
      <c r="L112" s="569">
        <v>2</v>
      </c>
      <c r="M112" s="570">
        <v>1224.52</v>
      </c>
    </row>
    <row r="113" spans="1:13" ht="14.4" customHeight="1" x14ac:dyDescent="0.3">
      <c r="A113" s="565" t="s">
        <v>2272</v>
      </c>
      <c r="B113" s="566" t="s">
        <v>1785</v>
      </c>
      <c r="C113" s="566" t="s">
        <v>1786</v>
      </c>
      <c r="D113" s="566" t="s">
        <v>583</v>
      </c>
      <c r="E113" s="566" t="s">
        <v>584</v>
      </c>
      <c r="F113" s="569">
        <v>3</v>
      </c>
      <c r="G113" s="569">
        <v>0</v>
      </c>
      <c r="H113" s="582"/>
      <c r="I113" s="569"/>
      <c r="J113" s="569"/>
      <c r="K113" s="582"/>
      <c r="L113" s="569">
        <v>3</v>
      </c>
      <c r="M113" s="570">
        <v>0</v>
      </c>
    </row>
    <row r="114" spans="1:13" ht="14.4" customHeight="1" x14ac:dyDescent="0.3">
      <c r="A114" s="565" t="s">
        <v>2272</v>
      </c>
      <c r="B114" s="566" t="s">
        <v>1785</v>
      </c>
      <c r="C114" s="566" t="s">
        <v>2426</v>
      </c>
      <c r="D114" s="566" t="s">
        <v>583</v>
      </c>
      <c r="E114" s="566" t="s">
        <v>2427</v>
      </c>
      <c r="F114" s="569">
        <v>1</v>
      </c>
      <c r="G114" s="569">
        <v>441.82</v>
      </c>
      <c r="H114" s="582">
        <v>1</v>
      </c>
      <c r="I114" s="569"/>
      <c r="J114" s="569"/>
      <c r="K114" s="582">
        <v>0</v>
      </c>
      <c r="L114" s="569">
        <v>1</v>
      </c>
      <c r="M114" s="570">
        <v>441.82</v>
      </c>
    </row>
    <row r="115" spans="1:13" ht="14.4" customHeight="1" x14ac:dyDescent="0.3">
      <c r="A115" s="565" t="s">
        <v>2272</v>
      </c>
      <c r="B115" s="566" t="s">
        <v>1797</v>
      </c>
      <c r="C115" s="566" t="s">
        <v>1803</v>
      </c>
      <c r="D115" s="566" t="s">
        <v>1426</v>
      </c>
      <c r="E115" s="566" t="s">
        <v>1428</v>
      </c>
      <c r="F115" s="569"/>
      <c r="G115" s="569"/>
      <c r="H115" s="582"/>
      <c r="I115" s="569">
        <v>2</v>
      </c>
      <c r="J115" s="569">
        <v>0</v>
      </c>
      <c r="K115" s="582"/>
      <c r="L115" s="569">
        <v>2</v>
      </c>
      <c r="M115" s="570">
        <v>0</v>
      </c>
    </row>
    <row r="116" spans="1:13" ht="14.4" customHeight="1" x14ac:dyDescent="0.3">
      <c r="A116" s="565" t="s">
        <v>2272</v>
      </c>
      <c r="B116" s="566" t="s">
        <v>1827</v>
      </c>
      <c r="C116" s="566" t="s">
        <v>2398</v>
      </c>
      <c r="D116" s="566" t="s">
        <v>1448</v>
      </c>
      <c r="E116" s="566" t="s">
        <v>2399</v>
      </c>
      <c r="F116" s="569"/>
      <c r="G116" s="569"/>
      <c r="H116" s="582">
        <v>0</v>
      </c>
      <c r="I116" s="569">
        <v>1</v>
      </c>
      <c r="J116" s="569">
        <v>172.82</v>
      </c>
      <c r="K116" s="582">
        <v>1</v>
      </c>
      <c r="L116" s="569">
        <v>1</v>
      </c>
      <c r="M116" s="570">
        <v>172.82</v>
      </c>
    </row>
    <row r="117" spans="1:13" ht="14.4" customHeight="1" x14ac:dyDescent="0.3">
      <c r="A117" s="565" t="s">
        <v>2272</v>
      </c>
      <c r="B117" s="566" t="s">
        <v>1827</v>
      </c>
      <c r="C117" s="566" t="s">
        <v>2400</v>
      </c>
      <c r="D117" s="566" t="s">
        <v>981</v>
      </c>
      <c r="E117" s="566" t="s">
        <v>2401</v>
      </c>
      <c r="F117" s="569">
        <v>1</v>
      </c>
      <c r="G117" s="569">
        <v>215.34</v>
      </c>
      <c r="H117" s="582">
        <v>1</v>
      </c>
      <c r="I117" s="569"/>
      <c r="J117" s="569"/>
      <c r="K117" s="582">
        <v>0</v>
      </c>
      <c r="L117" s="569">
        <v>1</v>
      </c>
      <c r="M117" s="570">
        <v>215.34</v>
      </c>
    </row>
    <row r="118" spans="1:13" ht="14.4" customHeight="1" x14ac:dyDescent="0.3">
      <c r="A118" s="565" t="s">
        <v>2272</v>
      </c>
      <c r="B118" s="566" t="s">
        <v>1827</v>
      </c>
      <c r="C118" s="566" t="s">
        <v>3373</v>
      </c>
      <c r="D118" s="566" t="s">
        <v>3374</v>
      </c>
      <c r="E118" s="566" t="s">
        <v>3375</v>
      </c>
      <c r="F118" s="569">
        <v>3</v>
      </c>
      <c r="G118" s="569">
        <v>129.63</v>
      </c>
      <c r="H118" s="582">
        <v>1</v>
      </c>
      <c r="I118" s="569"/>
      <c r="J118" s="569"/>
      <c r="K118" s="582">
        <v>0</v>
      </c>
      <c r="L118" s="569">
        <v>3</v>
      </c>
      <c r="M118" s="570">
        <v>129.63</v>
      </c>
    </row>
    <row r="119" spans="1:13" ht="14.4" customHeight="1" x14ac:dyDescent="0.3">
      <c r="A119" s="565" t="s">
        <v>2272</v>
      </c>
      <c r="B119" s="566" t="s">
        <v>1827</v>
      </c>
      <c r="C119" s="566" t="s">
        <v>3376</v>
      </c>
      <c r="D119" s="566" t="s">
        <v>3374</v>
      </c>
      <c r="E119" s="566" t="s">
        <v>3377</v>
      </c>
      <c r="F119" s="569">
        <v>3</v>
      </c>
      <c r="G119" s="569">
        <v>259.23</v>
      </c>
      <c r="H119" s="582">
        <v>1</v>
      </c>
      <c r="I119" s="569"/>
      <c r="J119" s="569"/>
      <c r="K119" s="582">
        <v>0</v>
      </c>
      <c r="L119" s="569">
        <v>3</v>
      </c>
      <c r="M119" s="570">
        <v>259.23</v>
      </c>
    </row>
    <row r="120" spans="1:13" ht="14.4" customHeight="1" x14ac:dyDescent="0.3">
      <c r="A120" s="565" t="s">
        <v>2272</v>
      </c>
      <c r="B120" s="566" t="s">
        <v>1827</v>
      </c>
      <c r="C120" s="566" t="s">
        <v>1828</v>
      </c>
      <c r="D120" s="566" t="s">
        <v>1448</v>
      </c>
      <c r="E120" s="566" t="s">
        <v>1829</v>
      </c>
      <c r="F120" s="569"/>
      <c r="G120" s="569"/>
      <c r="H120" s="582">
        <v>0</v>
      </c>
      <c r="I120" s="569">
        <v>1</v>
      </c>
      <c r="J120" s="569">
        <v>86.41</v>
      </c>
      <c r="K120" s="582">
        <v>1</v>
      </c>
      <c r="L120" s="569">
        <v>1</v>
      </c>
      <c r="M120" s="570">
        <v>86.41</v>
      </c>
    </row>
    <row r="121" spans="1:13" ht="14.4" customHeight="1" x14ac:dyDescent="0.3">
      <c r="A121" s="565" t="s">
        <v>2272</v>
      </c>
      <c r="B121" s="566" t="s">
        <v>1834</v>
      </c>
      <c r="C121" s="566" t="s">
        <v>1836</v>
      </c>
      <c r="D121" s="566" t="s">
        <v>1837</v>
      </c>
      <c r="E121" s="566" t="s">
        <v>1838</v>
      </c>
      <c r="F121" s="569"/>
      <c r="G121" s="569"/>
      <c r="H121" s="582">
        <v>0</v>
      </c>
      <c r="I121" s="569">
        <v>5</v>
      </c>
      <c r="J121" s="569">
        <v>781.25</v>
      </c>
      <c r="K121" s="582">
        <v>1</v>
      </c>
      <c r="L121" s="569">
        <v>5</v>
      </c>
      <c r="M121" s="570">
        <v>781.25</v>
      </c>
    </row>
    <row r="122" spans="1:13" ht="14.4" customHeight="1" x14ac:dyDescent="0.3">
      <c r="A122" s="565" t="s">
        <v>2272</v>
      </c>
      <c r="B122" s="566" t="s">
        <v>1841</v>
      </c>
      <c r="C122" s="566" t="s">
        <v>1842</v>
      </c>
      <c r="D122" s="566" t="s">
        <v>1411</v>
      </c>
      <c r="E122" s="566" t="s">
        <v>1412</v>
      </c>
      <c r="F122" s="569"/>
      <c r="G122" s="569"/>
      <c r="H122" s="582">
        <v>0</v>
      </c>
      <c r="I122" s="569">
        <v>7</v>
      </c>
      <c r="J122" s="569">
        <v>3282.72</v>
      </c>
      <c r="K122" s="582">
        <v>1</v>
      </c>
      <c r="L122" s="569">
        <v>7</v>
      </c>
      <c r="M122" s="570">
        <v>3282.72</v>
      </c>
    </row>
    <row r="123" spans="1:13" ht="14.4" customHeight="1" x14ac:dyDescent="0.3">
      <c r="A123" s="565" t="s">
        <v>2272</v>
      </c>
      <c r="B123" s="566" t="s">
        <v>1841</v>
      </c>
      <c r="C123" s="566" t="s">
        <v>1843</v>
      </c>
      <c r="D123" s="566" t="s">
        <v>1411</v>
      </c>
      <c r="E123" s="566" t="s">
        <v>1413</v>
      </c>
      <c r="F123" s="569"/>
      <c r="G123" s="569"/>
      <c r="H123" s="582">
        <v>0</v>
      </c>
      <c r="I123" s="569">
        <v>2</v>
      </c>
      <c r="J123" s="569">
        <v>1250.58</v>
      </c>
      <c r="K123" s="582">
        <v>1</v>
      </c>
      <c r="L123" s="569">
        <v>2</v>
      </c>
      <c r="M123" s="570">
        <v>1250.58</v>
      </c>
    </row>
    <row r="124" spans="1:13" ht="14.4" customHeight="1" x14ac:dyDescent="0.3">
      <c r="A124" s="565" t="s">
        <v>2272</v>
      </c>
      <c r="B124" s="566" t="s">
        <v>1841</v>
      </c>
      <c r="C124" s="566" t="s">
        <v>1844</v>
      </c>
      <c r="D124" s="566" t="s">
        <v>1411</v>
      </c>
      <c r="E124" s="566" t="s">
        <v>1414</v>
      </c>
      <c r="F124" s="569"/>
      <c r="G124" s="569"/>
      <c r="H124" s="582">
        <v>0</v>
      </c>
      <c r="I124" s="569">
        <v>3</v>
      </c>
      <c r="J124" s="569">
        <v>2813.79</v>
      </c>
      <c r="K124" s="582">
        <v>1</v>
      </c>
      <c r="L124" s="569">
        <v>3</v>
      </c>
      <c r="M124" s="570">
        <v>2813.79</v>
      </c>
    </row>
    <row r="125" spans="1:13" ht="14.4" customHeight="1" x14ac:dyDescent="0.3">
      <c r="A125" s="565" t="s">
        <v>2272</v>
      </c>
      <c r="B125" s="566" t="s">
        <v>1849</v>
      </c>
      <c r="C125" s="566" t="s">
        <v>1850</v>
      </c>
      <c r="D125" s="566" t="s">
        <v>1166</v>
      </c>
      <c r="E125" s="566" t="s">
        <v>1851</v>
      </c>
      <c r="F125" s="569">
        <v>3</v>
      </c>
      <c r="G125" s="569">
        <v>1418.1299999999999</v>
      </c>
      <c r="H125" s="582">
        <v>1</v>
      </c>
      <c r="I125" s="569"/>
      <c r="J125" s="569"/>
      <c r="K125" s="582">
        <v>0</v>
      </c>
      <c r="L125" s="569">
        <v>3</v>
      </c>
      <c r="M125" s="570">
        <v>1418.1299999999999</v>
      </c>
    </row>
    <row r="126" spans="1:13" ht="14.4" customHeight="1" x14ac:dyDescent="0.3">
      <c r="A126" s="565" t="s">
        <v>2272</v>
      </c>
      <c r="B126" s="566" t="s">
        <v>1852</v>
      </c>
      <c r="C126" s="566" t="s">
        <v>1854</v>
      </c>
      <c r="D126" s="566" t="s">
        <v>1542</v>
      </c>
      <c r="E126" s="566" t="s">
        <v>586</v>
      </c>
      <c r="F126" s="569"/>
      <c r="G126" s="569"/>
      <c r="H126" s="582">
        <v>0</v>
      </c>
      <c r="I126" s="569">
        <v>1</v>
      </c>
      <c r="J126" s="569">
        <v>414.85</v>
      </c>
      <c r="K126" s="582">
        <v>1</v>
      </c>
      <c r="L126" s="569">
        <v>1</v>
      </c>
      <c r="M126" s="570">
        <v>414.85</v>
      </c>
    </row>
    <row r="127" spans="1:13" ht="14.4" customHeight="1" x14ac:dyDescent="0.3">
      <c r="A127" s="565" t="s">
        <v>2272</v>
      </c>
      <c r="B127" s="566" t="s">
        <v>1852</v>
      </c>
      <c r="C127" s="566" t="s">
        <v>2365</v>
      </c>
      <c r="D127" s="566" t="s">
        <v>2366</v>
      </c>
      <c r="E127" s="566" t="s">
        <v>2367</v>
      </c>
      <c r="F127" s="569">
        <v>1</v>
      </c>
      <c r="G127" s="569">
        <v>0</v>
      </c>
      <c r="H127" s="582"/>
      <c r="I127" s="569"/>
      <c r="J127" s="569"/>
      <c r="K127" s="582"/>
      <c r="L127" s="569">
        <v>1</v>
      </c>
      <c r="M127" s="570">
        <v>0</v>
      </c>
    </row>
    <row r="128" spans="1:13" ht="14.4" customHeight="1" x14ac:dyDescent="0.3">
      <c r="A128" s="565" t="s">
        <v>2272</v>
      </c>
      <c r="B128" s="566" t="s">
        <v>1852</v>
      </c>
      <c r="C128" s="566" t="s">
        <v>2368</v>
      </c>
      <c r="D128" s="566" t="s">
        <v>2362</v>
      </c>
      <c r="E128" s="566"/>
      <c r="F128" s="569">
        <v>1</v>
      </c>
      <c r="G128" s="569">
        <v>497.53</v>
      </c>
      <c r="H128" s="582">
        <v>1</v>
      </c>
      <c r="I128" s="569"/>
      <c r="J128" s="569"/>
      <c r="K128" s="582">
        <v>0</v>
      </c>
      <c r="L128" s="569">
        <v>1</v>
      </c>
      <c r="M128" s="570">
        <v>497.53</v>
      </c>
    </row>
    <row r="129" spans="1:13" ht="14.4" customHeight="1" x14ac:dyDescent="0.3">
      <c r="A129" s="565" t="s">
        <v>2272</v>
      </c>
      <c r="B129" s="566" t="s">
        <v>3544</v>
      </c>
      <c r="C129" s="566" t="s">
        <v>2451</v>
      </c>
      <c r="D129" s="566" t="s">
        <v>2452</v>
      </c>
      <c r="E129" s="566" t="s">
        <v>1444</v>
      </c>
      <c r="F129" s="569"/>
      <c r="G129" s="569"/>
      <c r="H129" s="582">
        <v>0</v>
      </c>
      <c r="I129" s="569">
        <v>2</v>
      </c>
      <c r="J129" s="569">
        <v>3810.76</v>
      </c>
      <c r="K129" s="582">
        <v>1</v>
      </c>
      <c r="L129" s="569">
        <v>2</v>
      </c>
      <c r="M129" s="570">
        <v>3810.76</v>
      </c>
    </row>
    <row r="130" spans="1:13" ht="14.4" customHeight="1" x14ac:dyDescent="0.3">
      <c r="A130" s="565" t="s">
        <v>2272</v>
      </c>
      <c r="B130" s="566" t="s">
        <v>3544</v>
      </c>
      <c r="C130" s="566" t="s">
        <v>2453</v>
      </c>
      <c r="D130" s="566" t="s">
        <v>2452</v>
      </c>
      <c r="E130" s="566" t="s">
        <v>2454</v>
      </c>
      <c r="F130" s="569"/>
      <c r="G130" s="569"/>
      <c r="H130" s="582">
        <v>0</v>
      </c>
      <c r="I130" s="569">
        <v>1</v>
      </c>
      <c r="J130" s="569">
        <v>6668.83</v>
      </c>
      <c r="K130" s="582">
        <v>1</v>
      </c>
      <c r="L130" s="569">
        <v>1</v>
      </c>
      <c r="M130" s="570">
        <v>6668.83</v>
      </c>
    </row>
    <row r="131" spans="1:13" ht="14.4" customHeight="1" x14ac:dyDescent="0.3">
      <c r="A131" s="565" t="s">
        <v>2272</v>
      </c>
      <c r="B131" s="566" t="s">
        <v>1862</v>
      </c>
      <c r="C131" s="566" t="s">
        <v>1864</v>
      </c>
      <c r="D131" s="566" t="s">
        <v>1374</v>
      </c>
      <c r="E131" s="566" t="s">
        <v>1865</v>
      </c>
      <c r="F131" s="569"/>
      <c r="G131" s="569"/>
      <c r="H131" s="582">
        <v>0</v>
      </c>
      <c r="I131" s="569">
        <v>3</v>
      </c>
      <c r="J131" s="569">
        <v>363.48</v>
      </c>
      <c r="K131" s="582">
        <v>1</v>
      </c>
      <c r="L131" s="569">
        <v>3</v>
      </c>
      <c r="M131" s="570">
        <v>363.48</v>
      </c>
    </row>
    <row r="132" spans="1:13" ht="14.4" customHeight="1" x14ac:dyDescent="0.3">
      <c r="A132" s="565" t="s">
        <v>2272</v>
      </c>
      <c r="B132" s="566" t="s">
        <v>1870</v>
      </c>
      <c r="C132" s="566" t="s">
        <v>2415</v>
      </c>
      <c r="D132" s="566" t="s">
        <v>2416</v>
      </c>
      <c r="E132" s="566" t="s">
        <v>1879</v>
      </c>
      <c r="F132" s="569">
        <v>1</v>
      </c>
      <c r="G132" s="569">
        <v>147.01</v>
      </c>
      <c r="H132" s="582">
        <v>1</v>
      </c>
      <c r="I132" s="569"/>
      <c r="J132" s="569"/>
      <c r="K132" s="582">
        <v>0</v>
      </c>
      <c r="L132" s="569">
        <v>1</v>
      </c>
      <c r="M132" s="570">
        <v>147.01</v>
      </c>
    </row>
    <row r="133" spans="1:13" ht="14.4" customHeight="1" x14ac:dyDescent="0.3">
      <c r="A133" s="565" t="s">
        <v>2272</v>
      </c>
      <c r="B133" s="566" t="s">
        <v>1880</v>
      </c>
      <c r="C133" s="566" t="s">
        <v>1881</v>
      </c>
      <c r="D133" s="566" t="s">
        <v>1431</v>
      </c>
      <c r="E133" s="566" t="s">
        <v>530</v>
      </c>
      <c r="F133" s="569"/>
      <c r="G133" s="569"/>
      <c r="H133" s="582">
        <v>0</v>
      </c>
      <c r="I133" s="569">
        <v>1</v>
      </c>
      <c r="J133" s="569">
        <v>254.43</v>
      </c>
      <c r="K133" s="582">
        <v>1</v>
      </c>
      <c r="L133" s="569">
        <v>1</v>
      </c>
      <c r="M133" s="570">
        <v>254.43</v>
      </c>
    </row>
    <row r="134" spans="1:13" ht="14.4" customHeight="1" x14ac:dyDescent="0.3">
      <c r="A134" s="565" t="s">
        <v>2272</v>
      </c>
      <c r="B134" s="566" t="s">
        <v>1883</v>
      </c>
      <c r="C134" s="566" t="s">
        <v>1886</v>
      </c>
      <c r="D134" s="566" t="s">
        <v>524</v>
      </c>
      <c r="E134" s="566" t="s">
        <v>541</v>
      </c>
      <c r="F134" s="569">
        <v>1</v>
      </c>
      <c r="G134" s="569">
        <v>33.729999999999997</v>
      </c>
      <c r="H134" s="582">
        <v>1</v>
      </c>
      <c r="I134" s="569"/>
      <c r="J134" s="569"/>
      <c r="K134" s="582">
        <v>0</v>
      </c>
      <c r="L134" s="569">
        <v>1</v>
      </c>
      <c r="M134" s="570">
        <v>33.729999999999997</v>
      </c>
    </row>
    <row r="135" spans="1:13" ht="14.4" customHeight="1" x14ac:dyDescent="0.3">
      <c r="A135" s="565" t="s">
        <v>2272</v>
      </c>
      <c r="B135" s="566" t="s">
        <v>1883</v>
      </c>
      <c r="C135" s="566" t="s">
        <v>2340</v>
      </c>
      <c r="D135" s="566" t="s">
        <v>540</v>
      </c>
      <c r="E135" s="566" t="s">
        <v>941</v>
      </c>
      <c r="F135" s="569">
        <v>1</v>
      </c>
      <c r="G135" s="569">
        <v>0</v>
      </c>
      <c r="H135" s="582"/>
      <c r="I135" s="569"/>
      <c r="J135" s="569"/>
      <c r="K135" s="582"/>
      <c r="L135" s="569">
        <v>1</v>
      </c>
      <c r="M135" s="570">
        <v>0</v>
      </c>
    </row>
    <row r="136" spans="1:13" ht="14.4" customHeight="1" x14ac:dyDescent="0.3">
      <c r="A136" s="565" t="s">
        <v>2272</v>
      </c>
      <c r="B136" s="566" t="s">
        <v>1888</v>
      </c>
      <c r="C136" s="566" t="s">
        <v>1891</v>
      </c>
      <c r="D136" s="566" t="s">
        <v>1892</v>
      </c>
      <c r="E136" s="566" t="s">
        <v>1014</v>
      </c>
      <c r="F136" s="569">
        <v>1</v>
      </c>
      <c r="G136" s="569">
        <v>60.02</v>
      </c>
      <c r="H136" s="582">
        <v>1</v>
      </c>
      <c r="I136" s="569"/>
      <c r="J136" s="569"/>
      <c r="K136" s="582">
        <v>0</v>
      </c>
      <c r="L136" s="569">
        <v>1</v>
      </c>
      <c r="M136" s="570">
        <v>60.02</v>
      </c>
    </row>
    <row r="137" spans="1:13" ht="14.4" customHeight="1" x14ac:dyDescent="0.3">
      <c r="A137" s="565" t="s">
        <v>2272</v>
      </c>
      <c r="B137" s="566" t="s">
        <v>1898</v>
      </c>
      <c r="C137" s="566" t="s">
        <v>1900</v>
      </c>
      <c r="D137" s="566" t="s">
        <v>1901</v>
      </c>
      <c r="E137" s="566" t="s">
        <v>1902</v>
      </c>
      <c r="F137" s="569">
        <v>1</v>
      </c>
      <c r="G137" s="569">
        <v>31.43</v>
      </c>
      <c r="H137" s="582">
        <v>1</v>
      </c>
      <c r="I137" s="569"/>
      <c r="J137" s="569"/>
      <c r="K137" s="582">
        <v>0</v>
      </c>
      <c r="L137" s="569">
        <v>1</v>
      </c>
      <c r="M137" s="570">
        <v>31.43</v>
      </c>
    </row>
    <row r="138" spans="1:13" ht="14.4" customHeight="1" x14ac:dyDescent="0.3">
      <c r="A138" s="565" t="s">
        <v>2272</v>
      </c>
      <c r="B138" s="566" t="s">
        <v>1898</v>
      </c>
      <c r="C138" s="566" t="s">
        <v>1903</v>
      </c>
      <c r="D138" s="566" t="s">
        <v>466</v>
      </c>
      <c r="E138" s="566" t="s">
        <v>505</v>
      </c>
      <c r="F138" s="569">
        <v>2</v>
      </c>
      <c r="G138" s="569">
        <v>83.78</v>
      </c>
      <c r="H138" s="582">
        <v>1</v>
      </c>
      <c r="I138" s="569"/>
      <c r="J138" s="569"/>
      <c r="K138" s="582">
        <v>0</v>
      </c>
      <c r="L138" s="569">
        <v>2</v>
      </c>
      <c r="M138" s="570">
        <v>83.78</v>
      </c>
    </row>
    <row r="139" spans="1:13" ht="14.4" customHeight="1" x14ac:dyDescent="0.3">
      <c r="A139" s="565" t="s">
        <v>2272</v>
      </c>
      <c r="B139" s="566" t="s">
        <v>1898</v>
      </c>
      <c r="C139" s="566" t="s">
        <v>1905</v>
      </c>
      <c r="D139" s="566" t="s">
        <v>1439</v>
      </c>
      <c r="E139" s="566" t="s">
        <v>555</v>
      </c>
      <c r="F139" s="569"/>
      <c r="G139" s="569"/>
      <c r="H139" s="582">
        <v>0</v>
      </c>
      <c r="I139" s="569">
        <v>7</v>
      </c>
      <c r="J139" s="569">
        <v>314.23</v>
      </c>
      <c r="K139" s="582">
        <v>1</v>
      </c>
      <c r="L139" s="569">
        <v>7</v>
      </c>
      <c r="M139" s="570">
        <v>314.23</v>
      </c>
    </row>
    <row r="140" spans="1:13" ht="14.4" customHeight="1" x14ac:dyDescent="0.3">
      <c r="A140" s="565" t="s">
        <v>2272</v>
      </c>
      <c r="B140" s="566" t="s">
        <v>1909</v>
      </c>
      <c r="C140" s="566" t="s">
        <v>1910</v>
      </c>
      <c r="D140" s="566" t="s">
        <v>1540</v>
      </c>
      <c r="E140" s="566" t="s">
        <v>1541</v>
      </c>
      <c r="F140" s="569"/>
      <c r="G140" s="569"/>
      <c r="H140" s="582">
        <v>0</v>
      </c>
      <c r="I140" s="569">
        <v>1</v>
      </c>
      <c r="J140" s="569">
        <v>25.07</v>
      </c>
      <c r="K140" s="582">
        <v>1</v>
      </c>
      <c r="L140" s="569">
        <v>1</v>
      </c>
      <c r="M140" s="570">
        <v>25.07</v>
      </c>
    </row>
    <row r="141" spans="1:13" ht="14.4" customHeight="1" x14ac:dyDescent="0.3">
      <c r="A141" s="565" t="s">
        <v>2272</v>
      </c>
      <c r="B141" s="566" t="s">
        <v>1911</v>
      </c>
      <c r="C141" s="566" t="s">
        <v>2286</v>
      </c>
      <c r="D141" s="566" t="s">
        <v>1538</v>
      </c>
      <c r="E141" s="566" t="s">
        <v>1371</v>
      </c>
      <c r="F141" s="569"/>
      <c r="G141" s="569"/>
      <c r="H141" s="582">
        <v>0</v>
      </c>
      <c r="I141" s="569">
        <v>3</v>
      </c>
      <c r="J141" s="569">
        <v>243.63</v>
      </c>
      <c r="K141" s="582">
        <v>1</v>
      </c>
      <c r="L141" s="569">
        <v>3</v>
      </c>
      <c r="M141" s="570">
        <v>243.63</v>
      </c>
    </row>
    <row r="142" spans="1:13" ht="14.4" customHeight="1" x14ac:dyDescent="0.3">
      <c r="A142" s="565" t="s">
        <v>2272</v>
      </c>
      <c r="B142" s="566" t="s">
        <v>1911</v>
      </c>
      <c r="C142" s="566" t="s">
        <v>1914</v>
      </c>
      <c r="D142" s="566" t="s">
        <v>1533</v>
      </c>
      <c r="E142" s="566" t="s">
        <v>503</v>
      </c>
      <c r="F142" s="569"/>
      <c r="G142" s="569"/>
      <c r="H142" s="582">
        <v>0</v>
      </c>
      <c r="I142" s="569">
        <v>2</v>
      </c>
      <c r="J142" s="569">
        <v>121.84</v>
      </c>
      <c r="K142" s="582">
        <v>1</v>
      </c>
      <c r="L142" s="569">
        <v>2</v>
      </c>
      <c r="M142" s="570">
        <v>121.84</v>
      </c>
    </row>
    <row r="143" spans="1:13" ht="14.4" customHeight="1" x14ac:dyDescent="0.3">
      <c r="A143" s="565" t="s">
        <v>2272</v>
      </c>
      <c r="B143" s="566" t="s">
        <v>1916</v>
      </c>
      <c r="C143" s="566" t="s">
        <v>1919</v>
      </c>
      <c r="D143" s="566" t="s">
        <v>470</v>
      </c>
      <c r="E143" s="566" t="s">
        <v>1920</v>
      </c>
      <c r="F143" s="569">
        <v>2</v>
      </c>
      <c r="G143" s="569">
        <v>103.38</v>
      </c>
      <c r="H143" s="582">
        <v>1</v>
      </c>
      <c r="I143" s="569"/>
      <c r="J143" s="569"/>
      <c r="K143" s="582">
        <v>0</v>
      </c>
      <c r="L143" s="569">
        <v>2</v>
      </c>
      <c r="M143" s="570">
        <v>103.38</v>
      </c>
    </row>
    <row r="144" spans="1:13" ht="14.4" customHeight="1" x14ac:dyDescent="0.3">
      <c r="A144" s="565" t="s">
        <v>2272</v>
      </c>
      <c r="B144" s="566" t="s">
        <v>1927</v>
      </c>
      <c r="C144" s="566" t="s">
        <v>1928</v>
      </c>
      <c r="D144" s="566" t="s">
        <v>554</v>
      </c>
      <c r="E144" s="566" t="s">
        <v>555</v>
      </c>
      <c r="F144" s="569">
        <v>4</v>
      </c>
      <c r="G144" s="569">
        <v>404.6</v>
      </c>
      <c r="H144" s="582">
        <v>1</v>
      </c>
      <c r="I144" s="569"/>
      <c r="J144" s="569"/>
      <c r="K144" s="582">
        <v>0</v>
      </c>
      <c r="L144" s="569">
        <v>4</v>
      </c>
      <c r="M144" s="570">
        <v>404.6</v>
      </c>
    </row>
    <row r="145" spans="1:13" ht="14.4" customHeight="1" x14ac:dyDescent="0.3">
      <c r="A145" s="565" t="s">
        <v>2272</v>
      </c>
      <c r="B145" s="566" t="s">
        <v>1927</v>
      </c>
      <c r="C145" s="566" t="s">
        <v>1933</v>
      </c>
      <c r="D145" s="566" t="s">
        <v>1544</v>
      </c>
      <c r="E145" s="566" t="s">
        <v>530</v>
      </c>
      <c r="F145" s="569"/>
      <c r="G145" s="569"/>
      <c r="H145" s="582">
        <v>0</v>
      </c>
      <c r="I145" s="569">
        <v>2</v>
      </c>
      <c r="J145" s="569">
        <v>202.32</v>
      </c>
      <c r="K145" s="582">
        <v>1</v>
      </c>
      <c r="L145" s="569">
        <v>2</v>
      </c>
      <c r="M145" s="570">
        <v>202.32</v>
      </c>
    </row>
    <row r="146" spans="1:13" ht="14.4" customHeight="1" x14ac:dyDescent="0.3">
      <c r="A146" s="565" t="s">
        <v>2272</v>
      </c>
      <c r="B146" s="566" t="s">
        <v>1936</v>
      </c>
      <c r="C146" s="566" t="s">
        <v>2443</v>
      </c>
      <c r="D146" s="566" t="s">
        <v>2444</v>
      </c>
      <c r="E146" s="566" t="s">
        <v>1371</v>
      </c>
      <c r="F146" s="569"/>
      <c r="G146" s="569"/>
      <c r="H146" s="582">
        <v>0</v>
      </c>
      <c r="I146" s="569">
        <v>1</v>
      </c>
      <c r="J146" s="569">
        <v>134.84</v>
      </c>
      <c r="K146" s="582">
        <v>1</v>
      </c>
      <c r="L146" s="569">
        <v>1</v>
      </c>
      <c r="M146" s="570">
        <v>134.84</v>
      </c>
    </row>
    <row r="147" spans="1:13" ht="14.4" customHeight="1" x14ac:dyDescent="0.3">
      <c r="A147" s="565" t="s">
        <v>2272</v>
      </c>
      <c r="B147" s="566" t="s">
        <v>1936</v>
      </c>
      <c r="C147" s="566" t="s">
        <v>2445</v>
      </c>
      <c r="D147" s="566" t="s">
        <v>2446</v>
      </c>
      <c r="E147" s="566" t="s">
        <v>1366</v>
      </c>
      <c r="F147" s="569">
        <v>1</v>
      </c>
      <c r="G147" s="569">
        <v>0</v>
      </c>
      <c r="H147" s="582"/>
      <c r="I147" s="569"/>
      <c r="J147" s="569"/>
      <c r="K147" s="582"/>
      <c r="L147" s="569">
        <v>1</v>
      </c>
      <c r="M147" s="570">
        <v>0</v>
      </c>
    </row>
    <row r="148" spans="1:13" ht="14.4" customHeight="1" x14ac:dyDescent="0.3">
      <c r="A148" s="565" t="s">
        <v>2272</v>
      </c>
      <c r="B148" s="566" t="s">
        <v>1936</v>
      </c>
      <c r="C148" s="566" t="s">
        <v>2447</v>
      </c>
      <c r="D148" s="566" t="s">
        <v>1363</v>
      </c>
      <c r="E148" s="566" t="s">
        <v>1939</v>
      </c>
      <c r="F148" s="569"/>
      <c r="G148" s="569"/>
      <c r="H148" s="582">
        <v>0</v>
      </c>
      <c r="I148" s="569">
        <v>1</v>
      </c>
      <c r="J148" s="569">
        <v>56.95</v>
      </c>
      <c r="K148" s="582">
        <v>1</v>
      </c>
      <c r="L148" s="569">
        <v>1</v>
      </c>
      <c r="M148" s="570">
        <v>56.95</v>
      </c>
    </row>
    <row r="149" spans="1:13" ht="14.4" customHeight="1" x14ac:dyDescent="0.3">
      <c r="A149" s="565" t="s">
        <v>2272</v>
      </c>
      <c r="B149" s="566" t="s">
        <v>1936</v>
      </c>
      <c r="C149" s="566" t="s">
        <v>1943</v>
      </c>
      <c r="D149" s="566" t="s">
        <v>1944</v>
      </c>
      <c r="E149" s="566" t="s">
        <v>503</v>
      </c>
      <c r="F149" s="569"/>
      <c r="G149" s="569"/>
      <c r="H149" s="582">
        <v>0</v>
      </c>
      <c r="I149" s="569">
        <v>1</v>
      </c>
      <c r="J149" s="569">
        <v>101.16</v>
      </c>
      <c r="K149" s="582">
        <v>1</v>
      </c>
      <c r="L149" s="569">
        <v>1</v>
      </c>
      <c r="M149" s="570">
        <v>101.16</v>
      </c>
    </row>
    <row r="150" spans="1:13" ht="14.4" customHeight="1" x14ac:dyDescent="0.3">
      <c r="A150" s="565" t="s">
        <v>2272</v>
      </c>
      <c r="B150" s="566" t="s">
        <v>1948</v>
      </c>
      <c r="C150" s="566" t="s">
        <v>1949</v>
      </c>
      <c r="D150" s="566" t="s">
        <v>1950</v>
      </c>
      <c r="E150" s="566" t="s">
        <v>565</v>
      </c>
      <c r="F150" s="569">
        <v>3</v>
      </c>
      <c r="G150" s="569">
        <v>305.04000000000002</v>
      </c>
      <c r="H150" s="582">
        <v>1</v>
      </c>
      <c r="I150" s="569"/>
      <c r="J150" s="569"/>
      <c r="K150" s="582">
        <v>0</v>
      </c>
      <c r="L150" s="569">
        <v>3</v>
      </c>
      <c r="M150" s="570">
        <v>305.04000000000002</v>
      </c>
    </row>
    <row r="151" spans="1:13" ht="14.4" customHeight="1" x14ac:dyDescent="0.3">
      <c r="A151" s="565" t="s">
        <v>2272</v>
      </c>
      <c r="B151" s="566" t="s">
        <v>1948</v>
      </c>
      <c r="C151" s="566" t="s">
        <v>3245</v>
      </c>
      <c r="D151" s="566" t="s">
        <v>1950</v>
      </c>
      <c r="E151" s="566" t="s">
        <v>576</v>
      </c>
      <c r="F151" s="569">
        <v>1</v>
      </c>
      <c r="G151" s="569">
        <v>305.08</v>
      </c>
      <c r="H151" s="582">
        <v>1</v>
      </c>
      <c r="I151" s="569"/>
      <c r="J151" s="569"/>
      <c r="K151" s="582">
        <v>0</v>
      </c>
      <c r="L151" s="569">
        <v>1</v>
      </c>
      <c r="M151" s="570">
        <v>305.08</v>
      </c>
    </row>
    <row r="152" spans="1:13" ht="14.4" customHeight="1" x14ac:dyDescent="0.3">
      <c r="A152" s="565" t="s">
        <v>2272</v>
      </c>
      <c r="B152" s="566" t="s">
        <v>1948</v>
      </c>
      <c r="C152" s="566" t="s">
        <v>1952</v>
      </c>
      <c r="D152" s="566" t="s">
        <v>575</v>
      </c>
      <c r="E152" s="566" t="s">
        <v>565</v>
      </c>
      <c r="F152" s="569">
        <v>1</v>
      </c>
      <c r="G152" s="569">
        <v>203.38</v>
      </c>
      <c r="H152" s="582">
        <v>1</v>
      </c>
      <c r="I152" s="569"/>
      <c r="J152" s="569"/>
      <c r="K152" s="582">
        <v>0</v>
      </c>
      <c r="L152" s="569">
        <v>1</v>
      </c>
      <c r="M152" s="570">
        <v>203.38</v>
      </c>
    </row>
    <row r="153" spans="1:13" ht="14.4" customHeight="1" x14ac:dyDescent="0.3">
      <c r="A153" s="565" t="s">
        <v>2272</v>
      </c>
      <c r="B153" s="566" t="s">
        <v>1961</v>
      </c>
      <c r="C153" s="566" t="s">
        <v>1963</v>
      </c>
      <c r="D153" s="566" t="s">
        <v>567</v>
      </c>
      <c r="E153" s="566" t="s">
        <v>541</v>
      </c>
      <c r="F153" s="569">
        <v>1</v>
      </c>
      <c r="G153" s="569">
        <v>214.07</v>
      </c>
      <c r="H153" s="582">
        <v>1</v>
      </c>
      <c r="I153" s="569"/>
      <c r="J153" s="569"/>
      <c r="K153" s="582">
        <v>0</v>
      </c>
      <c r="L153" s="569">
        <v>1</v>
      </c>
      <c r="M153" s="570">
        <v>214.07</v>
      </c>
    </row>
    <row r="154" spans="1:13" ht="14.4" customHeight="1" x14ac:dyDescent="0.3">
      <c r="A154" s="565" t="s">
        <v>2272</v>
      </c>
      <c r="B154" s="566" t="s">
        <v>1965</v>
      </c>
      <c r="C154" s="566" t="s">
        <v>2392</v>
      </c>
      <c r="D154" s="566" t="s">
        <v>1502</v>
      </c>
      <c r="E154" s="566" t="s">
        <v>1503</v>
      </c>
      <c r="F154" s="569"/>
      <c r="G154" s="569"/>
      <c r="H154" s="582">
        <v>0</v>
      </c>
      <c r="I154" s="569">
        <v>2</v>
      </c>
      <c r="J154" s="569">
        <v>215.62</v>
      </c>
      <c r="K154" s="582">
        <v>1</v>
      </c>
      <c r="L154" s="569">
        <v>2</v>
      </c>
      <c r="M154" s="570">
        <v>215.62</v>
      </c>
    </row>
    <row r="155" spans="1:13" ht="14.4" customHeight="1" x14ac:dyDescent="0.3">
      <c r="A155" s="565" t="s">
        <v>2272</v>
      </c>
      <c r="B155" s="566" t="s">
        <v>1980</v>
      </c>
      <c r="C155" s="566" t="s">
        <v>2466</v>
      </c>
      <c r="D155" s="566" t="s">
        <v>2467</v>
      </c>
      <c r="E155" s="566" t="s">
        <v>512</v>
      </c>
      <c r="F155" s="569"/>
      <c r="G155" s="569"/>
      <c r="H155" s="582">
        <v>0</v>
      </c>
      <c r="I155" s="569">
        <v>1</v>
      </c>
      <c r="J155" s="569">
        <v>134.22999999999999</v>
      </c>
      <c r="K155" s="582">
        <v>1</v>
      </c>
      <c r="L155" s="569">
        <v>1</v>
      </c>
      <c r="M155" s="570">
        <v>134.22999999999999</v>
      </c>
    </row>
    <row r="156" spans="1:13" ht="14.4" customHeight="1" x14ac:dyDescent="0.3">
      <c r="A156" s="565" t="s">
        <v>2272</v>
      </c>
      <c r="B156" s="566" t="s">
        <v>1983</v>
      </c>
      <c r="C156" s="566" t="s">
        <v>1989</v>
      </c>
      <c r="D156" s="566" t="s">
        <v>1491</v>
      </c>
      <c r="E156" s="566" t="s">
        <v>498</v>
      </c>
      <c r="F156" s="569"/>
      <c r="G156" s="569"/>
      <c r="H156" s="582">
        <v>0</v>
      </c>
      <c r="I156" s="569">
        <v>4</v>
      </c>
      <c r="J156" s="569">
        <v>1049.3599999999999</v>
      </c>
      <c r="K156" s="582">
        <v>1</v>
      </c>
      <c r="L156" s="569">
        <v>4</v>
      </c>
      <c r="M156" s="570">
        <v>1049.3599999999999</v>
      </c>
    </row>
    <row r="157" spans="1:13" ht="14.4" customHeight="1" x14ac:dyDescent="0.3">
      <c r="A157" s="565" t="s">
        <v>2272</v>
      </c>
      <c r="B157" s="566" t="s">
        <v>1983</v>
      </c>
      <c r="C157" s="566" t="s">
        <v>1991</v>
      </c>
      <c r="D157" s="566" t="s">
        <v>1495</v>
      </c>
      <c r="E157" s="566" t="s">
        <v>1992</v>
      </c>
      <c r="F157" s="569"/>
      <c r="G157" s="569"/>
      <c r="H157" s="582">
        <v>0</v>
      </c>
      <c r="I157" s="569">
        <v>1</v>
      </c>
      <c r="J157" s="569">
        <v>349.67</v>
      </c>
      <c r="K157" s="582">
        <v>1</v>
      </c>
      <c r="L157" s="569">
        <v>1</v>
      </c>
      <c r="M157" s="570">
        <v>349.67</v>
      </c>
    </row>
    <row r="158" spans="1:13" ht="14.4" customHeight="1" x14ac:dyDescent="0.3">
      <c r="A158" s="565" t="s">
        <v>2272</v>
      </c>
      <c r="B158" s="566" t="s">
        <v>1995</v>
      </c>
      <c r="C158" s="566" t="s">
        <v>1996</v>
      </c>
      <c r="D158" s="566" t="s">
        <v>1517</v>
      </c>
      <c r="E158" s="566" t="s">
        <v>512</v>
      </c>
      <c r="F158" s="569"/>
      <c r="G158" s="569"/>
      <c r="H158" s="582">
        <v>0</v>
      </c>
      <c r="I158" s="569">
        <v>2</v>
      </c>
      <c r="J158" s="569">
        <v>524.82000000000005</v>
      </c>
      <c r="K158" s="582">
        <v>1</v>
      </c>
      <c r="L158" s="569">
        <v>2</v>
      </c>
      <c r="M158" s="570">
        <v>524.82000000000005</v>
      </c>
    </row>
    <row r="159" spans="1:13" ht="14.4" customHeight="1" x14ac:dyDescent="0.3">
      <c r="A159" s="565" t="s">
        <v>2272</v>
      </c>
      <c r="B159" s="566" t="s">
        <v>2011</v>
      </c>
      <c r="C159" s="566" t="s">
        <v>2384</v>
      </c>
      <c r="D159" s="566" t="s">
        <v>931</v>
      </c>
      <c r="E159" s="566" t="s">
        <v>2385</v>
      </c>
      <c r="F159" s="569">
        <v>1</v>
      </c>
      <c r="G159" s="569">
        <v>0</v>
      </c>
      <c r="H159" s="582"/>
      <c r="I159" s="569"/>
      <c r="J159" s="569"/>
      <c r="K159" s="582"/>
      <c r="L159" s="569">
        <v>1</v>
      </c>
      <c r="M159" s="570">
        <v>0</v>
      </c>
    </row>
    <row r="160" spans="1:13" ht="14.4" customHeight="1" x14ac:dyDescent="0.3">
      <c r="A160" s="565" t="s">
        <v>2272</v>
      </c>
      <c r="B160" s="566" t="s">
        <v>2011</v>
      </c>
      <c r="C160" s="566" t="s">
        <v>2386</v>
      </c>
      <c r="D160" s="566" t="s">
        <v>1437</v>
      </c>
      <c r="E160" s="566" t="s">
        <v>2387</v>
      </c>
      <c r="F160" s="569">
        <v>1</v>
      </c>
      <c r="G160" s="569">
        <v>0</v>
      </c>
      <c r="H160" s="582"/>
      <c r="I160" s="569"/>
      <c r="J160" s="569"/>
      <c r="K160" s="582"/>
      <c r="L160" s="569">
        <v>1</v>
      </c>
      <c r="M160" s="570">
        <v>0</v>
      </c>
    </row>
    <row r="161" spans="1:13" ht="14.4" customHeight="1" x14ac:dyDescent="0.3">
      <c r="A161" s="565" t="s">
        <v>2272</v>
      </c>
      <c r="B161" s="566" t="s">
        <v>2011</v>
      </c>
      <c r="C161" s="566" t="s">
        <v>2029</v>
      </c>
      <c r="D161" s="566" t="s">
        <v>2030</v>
      </c>
      <c r="E161" s="566" t="s">
        <v>2031</v>
      </c>
      <c r="F161" s="569">
        <v>3</v>
      </c>
      <c r="G161" s="569">
        <v>260.28000000000003</v>
      </c>
      <c r="H161" s="582">
        <v>1</v>
      </c>
      <c r="I161" s="569"/>
      <c r="J161" s="569"/>
      <c r="K161" s="582">
        <v>0</v>
      </c>
      <c r="L161" s="569">
        <v>3</v>
      </c>
      <c r="M161" s="570">
        <v>260.28000000000003</v>
      </c>
    </row>
    <row r="162" spans="1:13" ht="14.4" customHeight="1" x14ac:dyDescent="0.3">
      <c r="A162" s="565" t="s">
        <v>2272</v>
      </c>
      <c r="B162" s="566" t="s">
        <v>2056</v>
      </c>
      <c r="C162" s="566" t="s">
        <v>2062</v>
      </c>
      <c r="D162" s="566" t="s">
        <v>1623</v>
      </c>
      <c r="E162" s="566" t="s">
        <v>2059</v>
      </c>
      <c r="F162" s="569"/>
      <c r="G162" s="569"/>
      <c r="H162" s="582">
        <v>0</v>
      </c>
      <c r="I162" s="569">
        <v>1</v>
      </c>
      <c r="J162" s="569">
        <v>184.22</v>
      </c>
      <c r="K162" s="582">
        <v>1</v>
      </c>
      <c r="L162" s="569">
        <v>1</v>
      </c>
      <c r="M162" s="570">
        <v>184.22</v>
      </c>
    </row>
    <row r="163" spans="1:13" ht="14.4" customHeight="1" x14ac:dyDescent="0.3">
      <c r="A163" s="565" t="s">
        <v>2272</v>
      </c>
      <c r="B163" s="566" t="s">
        <v>2116</v>
      </c>
      <c r="C163" s="566" t="s">
        <v>2282</v>
      </c>
      <c r="D163" s="566" t="s">
        <v>1506</v>
      </c>
      <c r="E163" s="566" t="s">
        <v>574</v>
      </c>
      <c r="F163" s="569">
        <v>2</v>
      </c>
      <c r="G163" s="569">
        <v>0</v>
      </c>
      <c r="H163" s="582"/>
      <c r="I163" s="569"/>
      <c r="J163" s="569"/>
      <c r="K163" s="582"/>
      <c r="L163" s="569">
        <v>2</v>
      </c>
      <c r="M163" s="570">
        <v>0</v>
      </c>
    </row>
    <row r="164" spans="1:13" ht="14.4" customHeight="1" x14ac:dyDescent="0.3">
      <c r="A164" s="565" t="s">
        <v>2272</v>
      </c>
      <c r="B164" s="566" t="s">
        <v>2116</v>
      </c>
      <c r="C164" s="566" t="s">
        <v>2117</v>
      </c>
      <c r="D164" s="566" t="s">
        <v>1506</v>
      </c>
      <c r="E164" s="566" t="s">
        <v>1507</v>
      </c>
      <c r="F164" s="569"/>
      <c r="G164" s="569"/>
      <c r="H164" s="582">
        <v>0</v>
      </c>
      <c r="I164" s="569">
        <v>1</v>
      </c>
      <c r="J164" s="569">
        <v>89.6</v>
      </c>
      <c r="K164" s="582">
        <v>1</v>
      </c>
      <c r="L164" s="569">
        <v>1</v>
      </c>
      <c r="M164" s="570">
        <v>89.6</v>
      </c>
    </row>
    <row r="165" spans="1:13" ht="14.4" customHeight="1" x14ac:dyDescent="0.3">
      <c r="A165" s="565" t="s">
        <v>2272</v>
      </c>
      <c r="B165" s="566" t="s">
        <v>2116</v>
      </c>
      <c r="C165" s="566" t="s">
        <v>2118</v>
      </c>
      <c r="D165" s="566" t="s">
        <v>2119</v>
      </c>
      <c r="E165" s="566" t="s">
        <v>574</v>
      </c>
      <c r="F165" s="569">
        <v>1</v>
      </c>
      <c r="G165" s="569">
        <v>44.8</v>
      </c>
      <c r="H165" s="582">
        <v>1</v>
      </c>
      <c r="I165" s="569"/>
      <c r="J165" s="569"/>
      <c r="K165" s="582">
        <v>0</v>
      </c>
      <c r="L165" s="569">
        <v>1</v>
      </c>
      <c r="M165" s="570">
        <v>44.8</v>
      </c>
    </row>
    <row r="166" spans="1:13" ht="14.4" customHeight="1" x14ac:dyDescent="0.3">
      <c r="A166" s="565" t="s">
        <v>2272</v>
      </c>
      <c r="B166" s="566" t="s">
        <v>2162</v>
      </c>
      <c r="C166" s="566" t="s">
        <v>2163</v>
      </c>
      <c r="D166" s="566" t="s">
        <v>1477</v>
      </c>
      <c r="E166" s="566" t="s">
        <v>2164</v>
      </c>
      <c r="F166" s="569"/>
      <c r="G166" s="569"/>
      <c r="H166" s="582">
        <v>0</v>
      </c>
      <c r="I166" s="569">
        <v>1</v>
      </c>
      <c r="J166" s="569">
        <v>443.52</v>
      </c>
      <c r="K166" s="582">
        <v>1</v>
      </c>
      <c r="L166" s="569">
        <v>1</v>
      </c>
      <c r="M166" s="570">
        <v>443.52</v>
      </c>
    </row>
    <row r="167" spans="1:13" ht="14.4" customHeight="1" x14ac:dyDescent="0.3">
      <c r="A167" s="565" t="s">
        <v>2272</v>
      </c>
      <c r="B167" s="566" t="s">
        <v>2178</v>
      </c>
      <c r="C167" s="566" t="s">
        <v>2185</v>
      </c>
      <c r="D167" s="566" t="s">
        <v>2186</v>
      </c>
      <c r="E167" s="566" t="s">
        <v>2187</v>
      </c>
      <c r="F167" s="569"/>
      <c r="G167" s="569"/>
      <c r="H167" s="582">
        <v>0</v>
      </c>
      <c r="I167" s="569">
        <v>1</v>
      </c>
      <c r="J167" s="569">
        <v>6.98</v>
      </c>
      <c r="K167" s="582">
        <v>1</v>
      </c>
      <c r="L167" s="569">
        <v>1</v>
      </c>
      <c r="M167" s="570">
        <v>6.98</v>
      </c>
    </row>
    <row r="168" spans="1:13" ht="14.4" customHeight="1" x14ac:dyDescent="0.3">
      <c r="A168" s="565" t="s">
        <v>2272</v>
      </c>
      <c r="B168" s="566" t="s">
        <v>2198</v>
      </c>
      <c r="C168" s="566" t="s">
        <v>2199</v>
      </c>
      <c r="D168" s="566" t="s">
        <v>563</v>
      </c>
      <c r="E168" s="566" t="s">
        <v>498</v>
      </c>
      <c r="F168" s="569">
        <v>1</v>
      </c>
      <c r="G168" s="569">
        <v>216.16</v>
      </c>
      <c r="H168" s="582">
        <v>1</v>
      </c>
      <c r="I168" s="569"/>
      <c r="J168" s="569"/>
      <c r="K168" s="582">
        <v>0</v>
      </c>
      <c r="L168" s="569">
        <v>1</v>
      </c>
      <c r="M168" s="570">
        <v>216.16</v>
      </c>
    </row>
    <row r="169" spans="1:13" ht="14.4" customHeight="1" x14ac:dyDescent="0.3">
      <c r="A169" s="565" t="s">
        <v>2272</v>
      </c>
      <c r="B169" s="566" t="s">
        <v>2198</v>
      </c>
      <c r="C169" s="566" t="s">
        <v>2200</v>
      </c>
      <c r="D169" s="566" t="s">
        <v>1392</v>
      </c>
      <c r="E169" s="566" t="s">
        <v>1930</v>
      </c>
      <c r="F169" s="569"/>
      <c r="G169" s="569"/>
      <c r="H169" s="582">
        <v>0</v>
      </c>
      <c r="I169" s="569">
        <v>7</v>
      </c>
      <c r="J169" s="569">
        <v>1134.9099999999999</v>
      </c>
      <c r="K169" s="582">
        <v>1</v>
      </c>
      <c r="L169" s="569">
        <v>7</v>
      </c>
      <c r="M169" s="570">
        <v>1134.9099999999999</v>
      </c>
    </row>
    <row r="170" spans="1:13" ht="14.4" customHeight="1" x14ac:dyDescent="0.3">
      <c r="A170" s="565" t="s">
        <v>2272</v>
      </c>
      <c r="B170" s="566" t="s">
        <v>2198</v>
      </c>
      <c r="C170" s="566" t="s">
        <v>2201</v>
      </c>
      <c r="D170" s="566" t="s">
        <v>1394</v>
      </c>
      <c r="E170" s="566" t="s">
        <v>2202</v>
      </c>
      <c r="F170" s="569"/>
      <c r="G170" s="569"/>
      <c r="H170" s="582">
        <v>0</v>
      </c>
      <c r="I170" s="569">
        <v>1</v>
      </c>
      <c r="J170" s="569">
        <v>216.16</v>
      </c>
      <c r="K170" s="582">
        <v>1</v>
      </c>
      <c r="L170" s="569">
        <v>1</v>
      </c>
      <c r="M170" s="570">
        <v>216.16</v>
      </c>
    </row>
    <row r="171" spans="1:13" ht="14.4" customHeight="1" x14ac:dyDescent="0.3">
      <c r="A171" s="565" t="s">
        <v>2272</v>
      </c>
      <c r="B171" s="566" t="s">
        <v>2213</v>
      </c>
      <c r="C171" s="566" t="s">
        <v>2214</v>
      </c>
      <c r="D171" s="566" t="s">
        <v>1518</v>
      </c>
      <c r="E171" s="566" t="s">
        <v>512</v>
      </c>
      <c r="F171" s="569"/>
      <c r="G171" s="569"/>
      <c r="H171" s="582">
        <v>0</v>
      </c>
      <c r="I171" s="569">
        <v>4</v>
      </c>
      <c r="J171" s="569">
        <v>929.76</v>
      </c>
      <c r="K171" s="582">
        <v>1</v>
      </c>
      <c r="L171" s="569">
        <v>4</v>
      </c>
      <c r="M171" s="570">
        <v>929.76</v>
      </c>
    </row>
    <row r="172" spans="1:13" ht="14.4" customHeight="1" x14ac:dyDescent="0.3">
      <c r="A172" s="565" t="s">
        <v>2272</v>
      </c>
      <c r="B172" s="566" t="s">
        <v>2219</v>
      </c>
      <c r="C172" s="566" t="s">
        <v>2494</v>
      </c>
      <c r="D172" s="566" t="s">
        <v>1367</v>
      </c>
      <c r="E172" s="566" t="s">
        <v>2495</v>
      </c>
      <c r="F172" s="569"/>
      <c r="G172" s="569"/>
      <c r="H172" s="582"/>
      <c r="I172" s="569">
        <v>1</v>
      </c>
      <c r="J172" s="569">
        <v>0</v>
      </c>
      <c r="K172" s="582"/>
      <c r="L172" s="569">
        <v>1</v>
      </c>
      <c r="M172" s="570">
        <v>0</v>
      </c>
    </row>
    <row r="173" spans="1:13" ht="14.4" customHeight="1" x14ac:dyDescent="0.3">
      <c r="A173" s="565" t="s">
        <v>2272</v>
      </c>
      <c r="B173" s="566" t="s">
        <v>2233</v>
      </c>
      <c r="C173" s="566" t="s">
        <v>2234</v>
      </c>
      <c r="D173" s="566" t="s">
        <v>1409</v>
      </c>
      <c r="E173" s="566" t="s">
        <v>2235</v>
      </c>
      <c r="F173" s="569"/>
      <c r="G173" s="569"/>
      <c r="H173" s="582">
        <v>0</v>
      </c>
      <c r="I173" s="569">
        <v>1</v>
      </c>
      <c r="J173" s="569">
        <v>94.8</v>
      </c>
      <c r="K173" s="582">
        <v>1</v>
      </c>
      <c r="L173" s="569">
        <v>1</v>
      </c>
      <c r="M173" s="570">
        <v>94.8</v>
      </c>
    </row>
    <row r="174" spans="1:13" ht="14.4" customHeight="1" x14ac:dyDescent="0.3">
      <c r="A174" s="565" t="s">
        <v>2272</v>
      </c>
      <c r="B174" s="566" t="s">
        <v>2242</v>
      </c>
      <c r="C174" s="566" t="s">
        <v>2298</v>
      </c>
      <c r="D174" s="566" t="s">
        <v>1368</v>
      </c>
      <c r="E174" s="566" t="s">
        <v>1154</v>
      </c>
      <c r="F174" s="569"/>
      <c r="G174" s="569"/>
      <c r="H174" s="582"/>
      <c r="I174" s="569">
        <v>1</v>
      </c>
      <c r="J174" s="569">
        <v>0</v>
      </c>
      <c r="K174" s="582"/>
      <c r="L174" s="569">
        <v>1</v>
      </c>
      <c r="M174" s="570">
        <v>0</v>
      </c>
    </row>
    <row r="175" spans="1:13" ht="14.4" customHeight="1" x14ac:dyDescent="0.3">
      <c r="A175" s="565" t="s">
        <v>2273</v>
      </c>
      <c r="B175" s="566" t="s">
        <v>1773</v>
      </c>
      <c r="C175" s="566" t="s">
        <v>2538</v>
      </c>
      <c r="D175" s="566" t="s">
        <v>2539</v>
      </c>
      <c r="E175" s="566" t="s">
        <v>2540</v>
      </c>
      <c r="F175" s="569">
        <v>1</v>
      </c>
      <c r="G175" s="569">
        <v>43.49</v>
      </c>
      <c r="H175" s="582">
        <v>1</v>
      </c>
      <c r="I175" s="569"/>
      <c r="J175" s="569"/>
      <c r="K175" s="582">
        <v>0</v>
      </c>
      <c r="L175" s="569">
        <v>1</v>
      </c>
      <c r="M175" s="570">
        <v>43.49</v>
      </c>
    </row>
    <row r="176" spans="1:13" ht="14.4" customHeight="1" x14ac:dyDescent="0.3">
      <c r="A176" s="565" t="s">
        <v>2273</v>
      </c>
      <c r="B176" s="566" t="s">
        <v>1778</v>
      </c>
      <c r="C176" s="566" t="s">
        <v>1780</v>
      </c>
      <c r="D176" s="566" t="s">
        <v>833</v>
      </c>
      <c r="E176" s="566" t="s">
        <v>834</v>
      </c>
      <c r="F176" s="569"/>
      <c r="G176" s="569"/>
      <c r="H176" s="582">
        <v>0</v>
      </c>
      <c r="I176" s="569">
        <v>9</v>
      </c>
      <c r="J176" s="569">
        <v>1714.3199999999997</v>
      </c>
      <c r="K176" s="582">
        <v>1</v>
      </c>
      <c r="L176" s="569">
        <v>9</v>
      </c>
      <c r="M176" s="570">
        <v>1714.3199999999997</v>
      </c>
    </row>
    <row r="177" spans="1:13" ht="14.4" customHeight="1" x14ac:dyDescent="0.3">
      <c r="A177" s="565" t="s">
        <v>2273</v>
      </c>
      <c r="B177" s="566" t="s">
        <v>1785</v>
      </c>
      <c r="C177" s="566" t="s">
        <v>1788</v>
      </c>
      <c r="D177" s="566" t="s">
        <v>557</v>
      </c>
      <c r="E177" s="566" t="s">
        <v>558</v>
      </c>
      <c r="F177" s="569">
        <v>2</v>
      </c>
      <c r="G177" s="569">
        <v>380.96</v>
      </c>
      <c r="H177" s="582">
        <v>1</v>
      </c>
      <c r="I177" s="569"/>
      <c r="J177" s="569"/>
      <c r="K177" s="582">
        <v>0</v>
      </c>
      <c r="L177" s="569">
        <v>2</v>
      </c>
      <c r="M177" s="570">
        <v>380.96</v>
      </c>
    </row>
    <row r="178" spans="1:13" ht="14.4" customHeight="1" x14ac:dyDescent="0.3">
      <c r="A178" s="565" t="s">
        <v>2273</v>
      </c>
      <c r="B178" s="566" t="s">
        <v>1785</v>
      </c>
      <c r="C178" s="566" t="s">
        <v>1789</v>
      </c>
      <c r="D178" s="566" t="s">
        <v>1441</v>
      </c>
      <c r="E178" s="566" t="s">
        <v>1790</v>
      </c>
      <c r="F178" s="569">
        <v>1</v>
      </c>
      <c r="G178" s="569">
        <v>123.71</v>
      </c>
      <c r="H178" s="582">
        <v>1</v>
      </c>
      <c r="I178" s="569"/>
      <c r="J178" s="569"/>
      <c r="K178" s="582">
        <v>0</v>
      </c>
      <c r="L178" s="569">
        <v>1</v>
      </c>
      <c r="M178" s="570">
        <v>123.71</v>
      </c>
    </row>
    <row r="179" spans="1:13" ht="14.4" customHeight="1" x14ac:dyDescent="0.3">
      <c r="A179" s="565" t="s">
        <v>2273</v>
      </c>
      <c r="B179" s="566" t="s">
        <v>1791</v>
      </c>
      <c r="C179" s="566" t="s">
        <v>2583</v>
      </c>
      <c r="D179" s="566" t="s">
        <v>1793</v>
      </c>
      <c r="E179" s="566" t="s">
        <v>2584</v>
      </c>
      <c r="F179" s="569"/>
      <c r="G179" s="569"/>
      <c r="H179" s="582">
        <v>0</v>
      </c>
      <c r="I179" s="569">
        <v>2</v>
      </c>
      <c r="J179" s="569">
        <v>380.96</v>
      </c>
      <c r="K179" s="582">
        <v>1</v>
      </c>
      <c r="L179" s="569">
        <v>2</v>
      </c>
      <c r="M179" s="570">
        <v>380.96</v>
      </c>
    </row>
    <row r="180" spans="1:13" ht="14.4" customHeight="1" x14ac:dyDescent="0.3">
      <c r="A180" s="565" t="s">
        <v>2273</v>
      </c>
      <c r="B180" s="566" t="s">
        <v>1791</v>
      </c>
      <c r="C180" s="566" t="s">
        <v>1792</v>
      </c>
      <c r="D180" s="566" t="s">
        <v>1793</v>
      </c>
      <c r="E180" s="566" t="s">
        <v>1794</v>
      </c>
      <c r="F180" s="569"/>
      <c r="G180" s="569"/>
      <c r="H180" s="582">
        <v>0</v>
      </c>
      <c r="I180" s="569">
        <v>1</v>
      </c>
      <c r="J180" s="569">
        <v>380.96</v>
      </c>
      <c r="K180" s="582">
        <v>1</v>
      </c>
      <c r="L180" s="569">
        <v>1</v>
      </c>
      <c r="M180" s="570">
        <v>380.96</v>
      </c>
    </row>
    <row r="181" spans="1:13" ht="14.4" customHeight="1" x14ac:dyDescent="0.3">
      <c r="A181" s="565" t="s">
        <v>2273</v>
      </c>
      <c r="B181" s="566" t="s">
        <v>1797</v>
      </c>
      <c r="C181" s="566" t="s">
        <v>1802</v>
      </c>
      <c r="D181" s="566" t="s">
        <v>1426</v>
      </c>
      <c r="E181" s="566" t="s">
        <v>1427</v>
      </c>
      <c r="F181" s="569"/>
      <c r="G181" s="569"/>
      <c r="H181" s="582"/>
      <c r="I181" s="569">
        <v>1</v>
      </c>
      <c r="J181" s="569">
        <v>0</v>
      </c>
      <c r="K181" s="582"/>
      <c r="L181" s="569">
        <v>1</v>
      </c>
      <c r="M181" s="570">
        <v>0</v>
      </c>
    </row>
    <row r="182" spans="1:13" ht="14.4" customHeight="1" x14ac:dyDescent="0.3">
      <c r="A182" s="565" t="s">
        <v>2273</v>
      </c>
      <c r="B182" s="566" t="s">
        <v>1808</v>
      </c>
      <c r="C182" s="566" t="s">
        <v>1810</v>
      </c>
      <c r="D182" s="566" t="s">
        <v>1811</v>
      </c>
      <c r="E182" s="566" t="s">
        <v>1362</v>
      </c>
      <c r="F182" s="569"/>
      <c r="G182" s="569"/>
      <c r="H182" s="582">
        <v>0</v>
      </c>
      <c r="I182" s="569">
        <v>1</v>
      </c>
      <c r="J182" s="569">
        <v>909.59</v>
      </c>
      <c r="K182" s="582">
        <v>1</v>
      </c>
      <c r="L182" s="569">
        <v>1</v>
      </c>
      <c r="M182" s="570">
        <v>909.59</v>
      </c>
    </row>
    <row r="183" spans="1:13" ht="14.4" customHeight="1" x14ac:dyDescent="0.3">
      <c r="A183" s="565" t="s">
        <v>2273</v>
      </c>
      <c r="B183" s="566" t="s">
        <v>1827</v>
      </c>
      <c r="C183" s="566" t="s">
        <v>1828</v>
      </c>
      <c r="D183" s="566" t="s">
        <v>1448</v>
      </c>
      <c r="E183" s="566" t="s">
        <v>1829</v>
      </c>
      <c r="F183" s="569"/>
      <c r="G183" s="569"/>
      <c r="H183" s="582">
        <v>0</v>
      </c>
      <c r="I183" s="569">
        <v>1</v>
      </c>
      <c r="J183" s="569">
        <v>86.41</v>
      </c>
      <c r="K183" s="582">
        <v>1</v>
      </c>
      <c r="L183" s="569">
        <v>1</v>
      </c>
      <c r="M183" s="570">
        <v>86.41</v>
      </c>
    </row>
    <row r="184" spans="1:13" ht="14.4" customHeight="1" x14ac:dyDescent="0.3">
      <c r="A184" s="565" t="s">
        <v>2273</v>
      </c>
      <c r="B184" s="566" t="s">
        <v>1834</v>
      </c>
      <c r="C184" s="566" t="s">
        <v>2671</v>
      </c>
      <c r="D184" s="566" t="s">
        <v>2672</v>
      </c>
      <c r="E184" s="566" t="s">
        <v>2495</v>
      </c>
      <c r="F184" s="569">
        <v>1</v>
      </c>
      <c r="G184" s="569">
        <v>96.57</v>
      </c>
      <c r="H184" s="582">
        <v>1</v>
      </c>
      <c r="I184" s="569"/>
      <c r="J184" s="569"/>
      <c r="K184" s="582">
        <v>0</v>
      </c>
      <c r="L184" s="569">
        <v>1</v>
      </c>
      <c r="M184" s="570">
        <v>96.57</v>
      </c>
    </row>
    <row r="185" spans="1:13" ht="14.4" customHeight="1" x14ac:dyDescent="0.3">
      <c r="A185" s="565" t="s">
        <v>2273</v>
      </c>
      <c r="B185" s="566" t="s">
        <v>1834</v>
      </c>
      <c r="C185" s="566" t="s">
        <v>1836</v>
      </c>
      <c r="D185" s="566" t="s">
        <v>1837</v>
      </c>
      <c r="E185" s="566" t="s">
        <v>1838</v>
      </c>
      <c r="F185" s="569"/>
      <c r="G185" s="569"/>
      <c r="H185" s="582">
        <v>0</v>
      </c>
      <c r="I185" s="569">
        <v>2</v>
      </c>
      <c r="J185" s="569">
        <v>312.5</v>
      </c>
      <c r="K185" s="582">
        <v>1</v>
      </c>
      <c r="L185" s="569">
        <v>2</v>
      </c>
      <c r="M185" s="570">
        <v>312.5</v>
      </c>
    </row>
    <row r="186" spans="1:13" ht="14.4" customHeight="1" x14ac:dyDescent="0.3">
      <c r="A186" s="565" t="s">
        <v>2273</v>
      </c>
      <c r="B186" s="566" t="s">
        <v>1834</v>
      </c>
      <c r="C186" s="566" t="s">
        <v>1839</v>
      </c>
      <c r="D186" s="566" t="s">
        <v>1840</v>
      </c>
      <c r="E186" s="566" t="s">
        <v>1534</v>
      </c>
      <c r="F186" s="569"/>
      <c r="G186" s="569"/>
      <c r="H186" s="582">
        <v>0</v>
      </c>
      <c r="I186" s="569">
        <v>1</v>
      </c>
      <c r="J186" s="569">
        <v>193.14</v>
      </c>
      <c r="K186" s="582">
        <v>1</v>
      </c>
      <c r="L186" s="569">
        <v>1</v>
      </c>
      <c r="M186" s="570">
        <v>193.14</v>
      </c>
    </row>
    <row r="187" spans="1:13" ht="14.4" customHeight="1" x14ac:dyDescent="0.3">
      <c r="A187" s="565" t="s">
        <v>2273</v>
      </c>
      <c r="B187" s="566" t="s">
        <v>1841</v>
      </c>
      <c r="C187" s="566" t="s">
        <v>1842</v>
      </c>
      <c r="D187" s="566" t="s">
        <v>1411</v>
      </c>
      <c r="E187" s="566" t="s">
        <v>1412</v>
      </c>
      <c r="F187" s="569"/>
      <c r="G187" s="569"/>
      <c r="H187" s="582">
        <v>0</v>
      </c>
      <c r="I187" s="569">
        <v>3</v>
      </c>
      <c r="J187" s="569">
        <v>1406.8799999999999</v>
      </c>
      <c r="K187" s="582">
        <v>1</v>
      </c>
      <c r="L187" s="569">
        <v>3</v>
      </c>
      <c r="M187" s="570">
        <v>1406.8799999999999</v>
      </c>
    </row>
    <row r="188" spans="1:13" ht="14.4" customHeight="1" x14ac:dyDescent="0.3">
      <c r="A188" s="565" t="s">
        <v>2273</v>
      </c>
      <c r="B188" s="566" t="s">
        <v>1841</v>
      </c>
      <c r="C188" s="566" t="s">
        <v>1843</v>
      </c>
      <c r="D188" s="566" t="s">
        <v>1411</v>
      </c>
      <c r="E188" s="566" t="s">
        <v>1413</v>
      </c>
      <c r="F188" s="569"/>
      <c r="G188" s="569"/>
      <c r="H188" s="582">
        <v>0</v>
      </c>
      <c r="I188" s="569">
        <v>2</v>
      </c>
      <c r="J188" s="569">
        <v>1250.58</v>
      </c>
      <c r="K188" s="582">
        <v>1</v>
      </c>
      <c r="L188" s="569">
        <v>2</v>
      </c>
      <c r="M188" s="570">
        <v>1250.58</v>
      </c>
    </row>
    <row r="189" spans="1:13" ht="14.4" customHeight="1" x14ac:dyDescent="0.3">
      <c r="A189" s="565" t="s">
        <v>2273</v>
      </c>
      <c r="B189" s="566" t="s">
        <v>1841</v>
      </c>
      <c r="C189" s="566" t="s">
        <v>1844</v>
      </c>
      <c r="D189" s="566" t="s">
        <v>1411</v>
      </c>
      <c r="E189" s="566" t="s">
        <v>1414</v>
      </c>
      <c r="F189" s="569"/>
      <c r="G189" s="569"/>
      <c r="H189" s="582">
        <v>0</v>
      </c>
      <c r="I189" s="569">
        <v>10</v>
      </c>
      <c r="J189" s="569">
        <v>9379.2999999999993</v>
      </c>
      <c r="K189" s="582">
        <v>1</v>
      </c>
      <c r="L189" s="569">
        <v>10</v>
      </c>
      <c r="M189" s="570">
        <v>9379.2999999999993</v>
      </c>
    </row>
    <row r="190" spans="1:13" ht="14.4" customHeight="1" x14ac:dyDescent="0.3">
      <c r="A190" s="565" t="s">
        <v>2273</v>
      </c>
      <c r="B190" s="566" t="s">
        <v>1841</v>
      </c>
      <c r="C190" s="566" t="s">
        <v>2622</v>
      </c>
      <c r="D190" s="566" t="s">
        <v>1460</v>
      </c>
      <c r="E190" s="566" t="s">
        <v>1414</v>
      </c>
      <c r="F190" s="569"/>
      <c r="G190" s="569"/>
      <c r="H190" s="582">
        <v>0</v>
      </c>
      <c r="I190" s="569">
        <v>3</v>
      </c>
      <c r="J190" s="569">
        <v>5249.07</v>
      </c>
      <c r="K190" s="582">
        <v>1</v>
      </c>
      <c r="L190" s="569">
        <v>3</v>
      </c>
      <c r="M190" s="570">
        <v>5249.07</v>
      </c>
    </row>
    <row r="191" spans="1:13" ht="14.4" customHeight="1" x14ac:dyDescent="0.3">
      <c r="A191" s="565" t="s">
        <v>2273</v>
      </c>
      <c r="B191" s="566" t="s">
        <v>1852</v>
      </c>
      <c r="C191" s="566" t="s">
        <v>1854</v>
      </c>
      <c r="D191" s="566" t="s">
        <v>1542</v>
      </c>
      <c r="E191" s="566" t="s">
        <v>586</v>
      </c>
      <c r="F191" s="569"/>
      <c r="G191" s="569"/>
      <c r="H191" s="582">
        <v>0</v>
      </c>
      <c r="I191" s="569">
        <v>3</v>
      </c>
      <c r="J191" s="569">
        <v>1244.5500000000002</v>
      </c>
      <c r="K191" s="582">
        <v>1</v>
      </c>
      <c r="L191" s="569">
        <v>3</v>
      </c>
      <c r="M191" s="570">
        <v>1244.5500000000002</v>
      </c>
    </row>
    <row r="192" spans="1:13" ht="14.4" customHeight="1" x14ac:dyDescent="0.3">
      <c r="A192" s="565" t="s">
        <v>2273</v>
      </c>
      <c r="B192" s="566" t="s">
        <v>1855</v>
      </c>
      <c r="C192" s="566" t="s">
        <v>2642</v>
      </c>
      <c r="D192" s="566" t="s">
        <v>2643</v>
      </c>
      <c r="E192" s="566" t="s">
        <v>1857</v>
      </c>
      <c r="F192" s="569">
        <v>1</v>
      </c>
      <c r="G192" s="569">
        <v>140.25</v>
      </c>
      <c r="H192" s="582">
        <v>1</v>
      </c>
      <c r="I192" s="569"/>
      <c r="J192" s="569"/>
      <c r="K192" s="582">
        <v>0</v>
      </c>
      <c r="L192" s="569">
        <v>1</v>
      </c>
      <c r="M192" s="570">
        <v>140.25</v>
      </c>
    </row>
    <row r="193" spans="1:13" ht="14.4" customHeight="1" x14ac:dyDescent="0.3">
      <c r="A193" s="565" t="s">
        <v>2273</v>
      </c>
      <c r="B193" s="566" t="s">
        <v>1862</v>
      </c>
      <c r="C193" s="566" t="s">
        <v>1864</v>
      </c>
      <c r="D193" s="566" t="s">
        <v>1374</v>
      </c>
      <c r="E193" s="566" t="s">
        <v>1865</v>
      </c>
      <c r="F193" s="569"/>
      <c r="G193" s="569"/>
      <c r="H193" s="582">
        <v>0</v>
      </c>
      <c r="I193" s="569">
        <v>2</v>
      </c>
      <c r="J193" s="569">
        <v>242.32</v>
      </c>
      <c r="K193" s="582">
        <v>1</v>
      </c>
      <c r="L193" s="569">
        <v>2</v>
      </c>
      <c r="M193" s="570">
        <v>242.32</v>
      </c>
    </row>
    <row r="194" spans="1:13" ht="14.4" customHeight="1" x14ac:dyDescent="0.3">
      <c r="A194" s="565" t="s">
        <v>2273</v>
      </c>
      <c r="B194" s="566" t="s">
        <v>1880</v>
      </c>
      <c r="C194" s="566" t="s">
        <v>1881</v>
      </c>
      <c r="D194" s="566" t="s">
        <v>1431</v>
      </c>
      <c r="E194" s="566" t="s">
        <v>530</v>
      </c>
      <c r="F194" s="569"/>
      <c r="G194" s="569"/>
      <c r="H194" s="582">
        <v>0</v>
      </c>
      <c r="I194" s="569">
        <v>1</v>
      </c>
      <c r="J194" s="569">
        <v>254.43</v>
      </c>
      <c r="K194" s="582">
        <v>1</v>
      </c>
      <c r="L194" s="569">
        <v>1</v>
      </c>
      <c r="M194" s="570">
        <v>254.43</v>
      </c>
    </row>
    <row r="195" spans="1:13" ht="14.4" customHeight="1" x14ac:dyDescent="0.3">
      <c r="A195" s="565" t="s">
        <v>2273</v>
      </c>
      <c r="B195" s="566" t="s">
        <v>1883</v>
      </c>
      <c r="C195" s="566" t="s">
        <v>2560</v>
      </c>
      <c r="D195" s="566" t="s">
        <v>509</v>
      </c>
      <c r="E195" s="566" t="s">
        <v>941</v>
      </c>
      <c r="F195" s="569">
        <v>1</v>
      </c>
      <c r="G195" s="569">
        <v>0</v>
      </c>
      <c r="H195" s="582"/>
      <c r="I195" s="569"/>
      <c r="J195" s="569"/>
      <c r="K195" s="582"/>
      <c r="L195" s="569">
        <v>1</v>
      </c>
      <c r="M195" s="570">
        <v>0</v>
      </c>
    </row>
    <row r="196" spans="1:13" ht="14.4" customHeight="1" x14ac:dyDescent="0.3">
      <c r="A196" s="565" t="s">
        <v>2273</v>
      </c>
      <c r="B196" s="566" t="s">
        <v>1883</v>
      </c>
      <c r="C196" s="566" t="s">
        <v>2340</v>
      </c>
      <c r="D196" s="566" t="s">
        <v>540</v>
      </c>
      <c r="E196" s="566" t="s">
        <v>941</v>
      </c>
      <c r="F196" s="569">
        <v>1</v>
      </c>
      <c r="G196" s="569">
        <v>0</v>
      </c>
      <c r="H196" s="582"/>
      <c r="I196" s="569"/>
      <c r="J196" s="569"/>
      <c r="K196" s="582"/>
      <c r="L196" s="569">
        <v>1</v>
      </c>
      <c r="M196" s="570">
        <v>0</v>
      </c>
    </row>
    <row r="197" spans="1:13" ht="14.4" customHeight="1" x14ac:dyDescent="0.3">
      <c r="A197" s="565" t="s">
        <v>2273</v>
      </c>
      <c r="B197" s="566" t="s">
        <v>1896</v>
      </c>
      <c r="C197" s="566" t="s">
        <v>2518</v>
      </c>
      <c r="D197" s="566" t="s">
        <v>2519</v>
      </c>
      <c r="E197" s="566" t="s">
        <v>498</v>
      </c>
      <c r="F197" s="569">
        <v>1</v>
      </c>
      <c r="G197" s="569">
        <v>44.89</v>
      </c>
      <c r="H197" s="582">
        <v>1</v>
      </c>
      <c r="I197" s="569"/>
      <c r="J197" s="569"/>
      <c r="K197" s="582">
        <v>0</v>
      </c>
      <c r="L197" s="569">
        <v>1</v>
      </c>
      <c r="M197" s="570">
        <v>44.89</v>
      </c>
    </row>
    <row r="198" spans="1:13" ht="14.4" customHeight="1" x14ac:dyDescent="0.3">
      <c r="A198" s="565" t="s">
        <v>2273</v>
      </c>
      <c r="B198" s="566" t="s">
        <v>1898</v>
      </c>
      <c r="C198" s="566" t="s">
        <v>1900</v>
      </c>
      <c r="D198" s="566" t="s">
        <v>1901</v>
      </c>
      <c r="E198" s="566" t="s">
        <v>1902</v>
      </c>
      <c r="F198" s="569">
        <v>2</v>
      </c>
      <c r="G198" s="569">
        <v>62.86</v>
      </c>
      <c r="H198" s="582">
        <v>1</v>
      </c>
      <c r="I198" s="569"/>
      <c r="J198" s="569"/>
      <c r="K198" s="582">
        <v>0</v>
      </c>
      <c r="L198" s="569">
        <v>2</v>
      </c>
      <c r="M198" s="570">
        <v>62.86</v>
      </c>
    </row>
    <row r="199" spans="1:13" ht="14.4" customHeight="1" x14ac:dyDescent="0.3">
      <c r="A199" s="565" t="s">
        <v>2273</v>
      </c>
      <c r="B199" s="566" t="s">
        <v>1898</v>
      </c>
      <c r="C199" s="566" t="s">
        <v>1905</v>
      </c>
      <c r="D199" s="566" t="s">
        <v>1439</v>
      </c>
      <c r="E199" s="566" t="s">
        <v>555</v>
      </c>
      <c r="F199" s="569"/>
      <c r="G199" s="569"/>
      <c r="H199" s="582">
        <v>0</v>
      </c>
      <c r="I199" s="569">
        <v>2</v>
      </c>
      <c r="J199" s="569">
        <v>89.78</v>
      </c>
      <c r="K199" s="582">
        <v>1</v>
      </c>
      <c r="L199" s="569">
        <v>2</v>
      </c>
      <c r="M199" s="570">
        <v>89.78</v>
      </c>
    </row>
    <row r="200" spans="1:13" ht="14.4" customHeight="1" x14ac:dyDescent="0.3">
      <c r="A200" s="565" t="s">
        <v>2273</v>
      </c>
      <c r="B200" s="566" t="s">
        <v>1909</v>
      </c>
      <c r="C200" s="566" t="s">
        <v>1910</v>
      </c>
      <c r="D200" s="566" t="s">
        <v>1540</v>
      </c>
      <c r="E200" s="566" t="s">
        <v>1541</v>
      </c>
      <c r="F200" s="569"/>
      <c r="G200" s="569"/>
      <c r="H200" s="582">
        <v>0</v>
      </c>
      <c r="I200" s="569">
        <v>1</v>
      </c>
      <c r="J200" s="569">
        <v>25.07</v>
      </c>
      <c r="K200" s="582">
        <v>1</v>
      </c>
      <c r="L200" s="569">
        <v>1</v>
      </c>
      <c r="M200" s="570">
        <v>25.07</v>
      </c>
    </row>
    <row r="201" spans="1:13" ht="14.4" customHeight="1" x14ac:dyDescent="0.3">
      <c r="A201" s="565" t="s">
        <v>2273</v>
      </c>
      <c r="B201" s="566" t="s">
        <v>1909</v>
      </c>
      <c r="C201" s="566" t="s">
        <v>2569</v>
      </c>
      <c r="D201" s="566" t="s">
        <v>2570</v>
      </c>
      <c r="E201" s="566" t="s">
        <v>2571</v>
      </c>
      <c r="F201" s="569">
        <v>1</v>
      </c>
      <c r="G201" s="569">
        <v>25.07</v>
      </c>
      <c r="H201" s="582">
        <v>1</v>
      </c>
      <c r="I201" s="569"/>
      <c r="J201" s="569"/>
      <c r="K201" s="582">
        <v>0</v>
      </c>
      <c r="L201" s="569">
        <v>1</v>
      </c>
      <c r="M201" s="570">
        <v>25.07</v>
      </c>
    </row>
    <row r="202" spans="1:13" ht="14.4" customHeight="1" x14ac:dyDescent="0.3">
      <c r="A202" s="565" t="s">
        <v>2273</v>
      </c>
      <c r="B202" s="566" t="s">
        <v>1909</v>
      </c>
      <c r="C202" s="566" t="s">
        <v>2572</v>
      </c>
      <c r="D202" s="566" t="s">
        <v>2573</v>
      </c>
      <c r="E202" s="566" t="s">
        <v>2574</v>
      </c>
      <c r="F202" s="569">
        <v>1</v>
      </c>
      <c r="G202" s="569">
        <v>0</v>
      </c>
      <c r="H202" s="582"/>
      <c r="I202" s="569"/>
      <c r="J202" s="569"/>
      <c r="K202" s="582"/>
      <c r="L202" s="569">
        <v>1</v>
      </c>
      <c r="M202" s="570">
        <v>0</v>
      </c>
    </row>
    <row r="203" spans="1:13" ht="14.4" customHeight="1" x14ac:dyDescent="0.3">
      <c r="A203" s="565" t="s">
        <v>2273</v>
      </c>
      <c r="B203" s="566" t="s">
        <v>1911</v>
      </c>
      <c r="C203" s="566" t="s">
        <v>2286</v>
      </c>
      <c r="D203" s="566" t="s">
        <v>1538</v>
      </c>
      <c r="E203" s="566" t="s">
        <v>1371</v>
      </c>
      <c r="F203" s="569"/>
      <c r="G203" s="569"/>
      <c r="H203" s="582">
        <v>0</v>
      </c>
      <c r="I203" s="569">
        <v>1</v>
      </c>
      <c r="J203" s="569">
        <v>81.209999999999994</v>
      </c>
      <c r="K203" s="582">
        <v>1</v>
      </c>
      <c r="L203" s="569">
        <v>1</v>
      </c>
      <c r="M203" s="570">
        <v>81.209999999999994</v>
      </c>
    </row>
    <row r="204" spans="1:13" ht="14.4" customHeight="1" x14ac:dyDescent="0.3">
      <c r="A204" s="565" t="s">
        <v>2273</v>
      </c>
      <c r="B204" s="566" t="s">
        <v>1911</v>
      </c>
      <c r="C204" s="566" t="s">
        <v>1914</v>
      </c>
      <c r="D204" s="566" t="s">
        <v>1533</v>
      </c>
      <c r="E204" s="566" t="s">
        <v>503</v>
      </c>
      <c r="F204" s="569"/>
      <c r="G204" s="569"/>
      <c r="H204" s="582">
        <v>0</v>
      </c>
      <c r="I204" s="569">
        <v>2</v>
      </c>
      <c r="J204" s="569">
        <v>121.84</v>
      </c>
      <c r="K204" s="582">
        <v>1</v>
      </c>
      <c r="L204" s="569">
        <v>2</v>
      </c>
      <c r="M204" s="570">
        <v>121.84</v>
      </c>
    </row>
    <row r="205" spans="1:13" ht="14.4" customHeight="1" x14ac:dyDescent="0.3">
      <c r="A205" s="565" t="s">
        <v>2273</v>
      </c>
      <c r="B205" s="566" t="s">
        <v>1916</v>
      </c>
      <c r="C205" s="566" t="s">
        <v>1917</v>
      </c>
      <c r="D205" s="566" t="s">
        <v>1524</v>
      </c>
      <c r="E205" s="566" t="s">
        <v>1525</v>
      </c>
      <c r="F205" s="569"/>
      <c r="G205" s="569"/>
      <c r="H205" s="582">
        <v>0</v>
      </c>
      <c r="I205" s="569">
        <v>1</v>
      </c>
      <c r="J205" s="569">
        <v>55.38</v>
      </c>
      <c r="K205" s="582">
        <v>1</v>
      </c>
      <c r="L205" s="569">
        <v>1</v>
      </c>
      <c r="M205" s="570">
        <v>55.38</v>
      </c>
    </row>
    <row r="206" spans="1:13" ht="14.4" customHeight="1" x14ac:dyDescent="0.3">
      <c r="A206" s="565" t="s">
        <v>2273</v>
      </c>
      <c r="B206" s="566" t="s">
        <v>1916</v>
      </c>
      <c r="C206" s="566" t="s">
        <v>1919</v>
      </c>
      <c r="D206" s="566" t="s">
        <v>470</v>
      </c>
      <c r="E206" s="566" t="s">
        <v>1920</v>
      </c>
      <c r="F206" s="569">
        <v>2</v>
      </c>
      <c r="G206" s="569">
        <v>103.38</v>
      </c>
      <c r="H206" s="582">
        <v>1</v>
      </c>
      <c r="I206" s="569"/>
      <c r="J206" s="569"/>
      <c r="K206" s="582">
        <v>0</v>
      </c>
      <c r="L206" s="569">
        <v>2</v>
      </c>
      <c r="M206" s="570">
        <v>103.38</v>
      </c>
    </row>
    <row r="207" spans="1:13" ht="14.4" customHeight="1" x14ac:dyDescent="0.3">
      <c r="A207" s="565" t="s">
        <v>2273</v>
      </c>
      <c r="B207" s="566" t="s">
        <v>1927</v>
      </c>
      <c r="C207" s="566" t="s">
        <v>1928</v>
      </c>
      <c r="D207" s="566" t="s">
        <v>554</v>
      </c>
      <c r="E207" s="566" t="s">
        <v>555</v>
      </c>
      <c r="F207" s="569">
        <v>1</v>
      </c>
      <c r="G207" s="569">
        <v>101.15</v>
      </c>
      <c r="H207" s="582">
        <v>1</v>
      </c>
      <c r="I207" s="569"/>
      <c r="J207" s="569"/>
      <c r="K207" s="582">
        <v>0</v>
      </c>
      <c r="L207" s="569">
        <v>1</v>
      </c>
      <c r="M207" s="570">
        <v>101.15</v>
      </c>
    </row>
    <row r="208" spans="1:13" ht="14.4" customHeight="1" x14ac:dyDescent="0.3">
      <c r="A208" s="565" t="s">
        <v>2273</v>
      </c>
      <c r="B208" s="566" t="s">
        <v>1927</v>
      </c>
      <c r="C208" s="566" t="s">
        <v>2630</v>
      </c>
      <c r="D208" s="566" t="s">
        <v>2631</v>
      </c>
      <c r="E208" s="566" t="s">
        <v>2632</v>
      </c>
      <c r="F208" s="569">
        <v>1</v>
      </c>
      <c r="G208" s="569">
        <v>0</v>
      </c>
      <c r="H208" s="582"/>
      <c r="I208" s="569"/>
      <c r="J208" s="569"/>
      <c r="K208" s="582"/>
      <c r="L208" s="569">
        <v>1</v>
      </c>
      <c r="M208" s="570">
        <v>0</v>
      </c>
    </row>
    <row r="209" spans="1:13" ht="14.4" customHeight="1" x14ac:dyDescent="0.3">
      <c r="A209" s="565" t="s">
        <v>2273</v>
      </c>
      <c r="B209" s="566" t="s">
        <v>1927</v>
      </c>
      <c r="C209" s="566" t="s">
        <v>1933</v>
      </c>
      <c r="D209" s="566" t="s">
        <v>1544</v>
      </c>
      <c r="E209" s="566" t="s">
        <v>530</v>
      </c>
      <c r="F209" s="569"/>
      <c r="G209" s="569"/>
      <c r="H209" s="582">
        <v>0</v>
      </c>
      <c r="I209" s="569">
        <v>2</v>
      </c>
      <c r="J209" s="569">
        <v>202.32</v>
      </c>
      <c r="K209" s="582">
        <v>1</v>
      </c>
      <c r="L209" s="569">
        <v>2</v>
      </c>
      <c r="M209" s="570">
        <v>202.32</v>
      </c>
    </row>
    <row r="210" spans="1:13" ht="14.4" customHeight="1" x14ac:dyDescent="0.3">
      <c r="A210" s="565" t="s">
        <v>2273</v>
      </c>
      <c r="B210" s="566" t="s">
        <v>1936</v>
      </c>
      <c r="C210" s="566" t="s">
        <v>1941</v>
      </c>
      <c r="D210" s="566" t="s">
        <v>1363</v>
      </c>
      <c r="E210" s="566" t="s">
        <v>1364</v>
      </c>
      <c r="F210" s="569"/>
      <c r="G210" s="569"/>
      <c r="H210" s="582">
        <v>0</v>
      </c>
      <c r="I210" s="569">
        <v>2</v>
      </c>
      <c r="J210" s="569">
        <v>75.92</v>
      </c>
      <c r="K210" s="582">
        <v>1</v>
      </c>
      <c r="L210" s="569">
        <v>2</v>
      </c>
      <c r="M210" s="570">
        <v>75.92</v>
      </c>
    </row>
    <row r="211" spans="1:13" ht="14.4" customHeight="1" x14ac:dyDescent="0.3">
      <c r="A211" s="565" t="s">
        <v>2273</v>
      </c>
      <c r="B211" s="566" t="s">
        <v>1936</v>
      </c>
      <c r="C211" s="566" t="s">
        <v>2447</v>
      </c>
      <c r="D211" s="566" t="s">
        <v>1363</v>
      </c>
      <c r="E211" s="566" t="s">
        <v>1939</v>
      </c>
      <c r="F211" s="569"/>
      <c r="G211" s="569"/>
      <c r="H211" s="582">
        <v>0</v>
      </c>
      <c r="I211" s="569">
        <v>1</v>
      </c>
      <c r="J211" s="569">
        <v>56.95</v>
      </c>
      <c r="K211" s="582">
        <v>1</v>
      </c>
      <c r="L211" s="569">
        <v>1</v>
      </c>
      <c r="M211" s="570">
        <v>56.95</v>
      </c>
    </row>
    <row r="212" spans="1:13" ht="14.4" customHeight="1" x14ac:dyDescent="0.3">
      <c r="A212" s="565" t="s">
        <v>2273</v>
      </c>
      <c r="B212" s="566" t="s">
        <v>1936</v>
      </c>
      <c r="C212" s="566" t="s">
        <v>2644</v>
      </c>
      <c r="D212" s="566" t="s">
        <v>1365</v>
      </c>
      <c r="E212" s="566" t="s">
        <v>2645</v>
      </c>
      <c r="F212" s="569"/>
      <c r="G212" s="569"/>
      <c r="H212" s="582">
        <v>0</v>
      </c>
      <c r="I212" s="569">
        <v>1</v>
      </c>
      <c r="J212" s="569">
        <v>75.86</v>
      </c>
      <c r="K212" s="582">
        <v>1</v>
      </c>
      <c r="L212" s="569">
        <v>1</v>
      </c>
      <c r="M212" s="570">
        <v>75.86</v>
      </c>
    </row>
    <row r="213" spans="1:13" ht="14.4" customHeight="1" x14ac:dyDescent="0.3">
      <c r="A213" s="565" t="s">
        <v>2273</v>
      </c>
      <c r="B213" s="566" t="s">
        <v>1936</v>
      </c>
      <c r="C213" s="566" t="s">
        <v>1943</v>
      </c>
      <c r="D213" s="566" t="s">
        <v>1944</v>
      </c>
      <c r="E213" s="566" t="s">
        <v>503</v>
      </c>
      <c r="F213" s="569"/>
      <c r="G213" s="569"/>
      <c r="H213" s="582">
        <v>0</v>
      </c>
      <c r="I213" s="569">
        <v>2</v>
      </c>
      <c r="J213" s="569">
        <v>202.32</v>
      </c>
      <c r="K213" s="582">
        <v>1</v>
      </c>
      <c r="L213" s="569">
        <v>2</v>
      </c>
      <c r="M213" s="570">
        <v>202.32</v>
      </c>
    </row>
    <row r="214" spans="1:13" ht="14.4" customHeight="1" x14ac:dyDescent="0.3">
      <c r="A214" s="565" t="s">
        <v>2273</v>
      </c>
      <c r="B214" s="566" t="s">
        <v>1945</v>
      </c>
      <c r="C214" s="566" t="s">
        <v>2669</v>
      </c>
      <c r="D214" s="566" t="s">
        <v>1433</v>
      </c>
      <c r="E214" s="566" t="s">
        <v>2670</v>
      </c>
      <c r="F214" s="569"/>
      <c r="G214" s="569"/>
      <c r="H214" s="582">
        <v>0</v>
      </c>
      <c r="I214" s="569">
        <v>1</v>
      </c>
      <c r="J214" s="569">
        <v>94.41</v>
      </c>
      <c r="K214" s="582">
        <v>1</v>
      </c>
      <c r="L214" s="569">
        <v>1</v>
      </c>
      <c r="M214" s="570">
        <v>94.41</v>
      </c>
    </row>
    <row r="215" spans="1:13" ht="14.4" customHeight="1" x14ac:dyDescent="0.3">
      <c r="A215" s="565" t="s">
        <v>2273</v>
      </c>
      <c r="B215" s="566" t="s">
        <v>1965</v>
      </c>
      <c r="C215" s="566" t="s">
        <v>2599</v>
      </c>
      <c r="D215" s="566" t="s">
        <v>2600</v>
      </c>
      <c r="E215" s="566" t="s">
        <v>2212</v>
      </c>
      <c r="F215" s="569">
        <v>1</v>
      </c>
      <c r="G215" s="569">
        <v>100.63</v>
      </c>
      <c r="H215" s="582">
        <v>1</v>
      </c>
      <c r="I215" s="569"/>
      <c r="J215" s="569"/>
      <c r="K215" s="582">
        <v>0</v>
      </c>
      <c r="L215" s="569">
        <v>1</v>
      </c>
      <c r="M215" s="570">
        <v>100.63</v>
      </c>
    </row>
    <row r="216" spans="1:13" ht="14.4" customHeight="1" x14ac:dyDescent="0.3">
      <c r="A216" s="565" t="s">
        <v>2273</v>
      </c>
      <c r="B216" s="566" t="s">
        <v>1980</v>
      </c>
      <c r="C216" s="566" t="s">
        <v>2652</v>
      </c>
      <c r="D216" s="566" t="s">
        <v>2653</v>
      </c>
      <c r="E216" s="566" t="s">
        <v>498</v>
      </c>
      <c r="F216" s="569">
        <v>1</v>
      </c>
      <c r="G216" s="569">
        <v>178.87</v>
      </c>
      <c r="H216" s="582">
        <v>1</v>
      </c>
      <c r="I216" s="569"/>
      <c r="J216" s="569"/>
      <c r="K216" s="582">
        <v>0</v>
      </c>
      <c r="L216" s="569">
        <v>1</v>
      </c>
      <c r="M216" s="570">
        <v>178.87</v>
      </c>
    </row>
    <row r="217" spans="1:13" ht="14.4" customHeight="1" x14ac:dyDescent="0.3">
      <c r="A217" s="565" t="s">
        <v>2273</v>
      </c>
      <c r="B217" s="566" t="s">
        <v>1980</v>
      </c>
      <c r="C217" s="566" t="s">
        <v>2654</v>
      </c>
      <c r="D217" s="566" t="s">
        <v>2655</v>
      </c>
      <c r="E217" s="566" t="s">
        <v>1444</v>
      </c>
      <c r="F217" s="569">
        <v>1</v>
      </c>
      <c r="G217" s="569">
        <v>166.95</v>
      </c>
      <c r="H217" s="582">
        <v>1</v>
      </c>
      <c r="I217" s="569"/>
      <c r="J217" s="569"/>
      <c r="K217" s="582">
        <v>0</v>
      </c>
      <c r="L217" s="569">
        <v>1</v>
      </c>
      <c r="M217" s="570">
        <v>166.95</v>
      </c>
    </row>
    <row r="218" spans="1:13" ht="14.4" customHeight="1" x14ac:dyDescent="0.3">
      <c r="A218" s="565" t="s">
        <v>2273</v>
      </c>
      <c r="B218" s="566" t="s">
        <v>1983</v>
      </c>
      <c r="C218" s="566" t="s">
        <v>1987</v>
      </c>
      <c r="D218" s="566" t="s">
        <v>1487</v>
      </c>
      <c r="E218" s="566" t="s">
        <v>1988</v>
      </c>
      <c r="F218" s="569"/>
      <c r="G218" s="569"/>
      <c r="H218" s="582">
        <v>0</v>
      </c>
      <c r="I218" s="569">
        <v>1</v>
      </c>
      <c r="J218" s="569">
        <v>655.86</v>
      </c>
      <c r="K218" s="582">
        <v>1</v>
      </c>
      <c r="L218" s="569">
        <v>1</v>
      </c>
      <c r="M218" s="570">
        <v>655.86</v>
      </c>
    </row>
    <row r="219" spans="1:13" ht="14.4" customHeight="1" x14ac:dyDescent="0.3">
      <c r="A219" s="565" t="s">
        <v>2273</v>
      </c>
      <c r="B219" s="566" t="s">
        <v>1983</v>
      </c>
      <c r="C219" s="566" t="s">
        <v>1989</v>
      </c>
      <c r="D219" s="566" t="s">
        <v>1491</v>
      </c>
      <c r="E219" s="566" t="s">
        <v>498</v>
      </c>
      <c r="F219" s="569"/>
      <c r="G219" s="569"/>
      <c r="H219" s="582">
        <v>0</v>
      </c>
      <c r="I219" s="569">
        <v>3</v>
      </c>
      <c r="J219" s="569">
        <v>763.49</v>
      </c>
      <c r="K219" s="582">
        <v>1</v>
      </c>
      <c r="L219" s="569">
        <v>3</v>
      </c>
      <c r="M219" s="570">
        <v>763.49</v>
      </c>
    </row>
    <row r="220" spans="1:13" ht="14.4" customHeight="1" x14ac:dyDescent="0.3">
      <c r="A220" s="565" t="s">
        <v>2273</v>
      </c>
      <c r="B220" s="566" t="s">
        <v>1983</v>
      </c>
      <c r="C220" s="566" t="s">
        <v>1991</v>
      </c>
      <c r="D220" s="566" t="s">
        <v>1495</v>
      </c>
      <c r="E220" s="566" t="s">
        <v>1992</v>
      </c>
      <c r="F220" s="569"/>
      <c r="G220" s="569"/>
      <c r="H220" s="582">
        <v>0</v>
      </c>
      <c r="I220" s="569">
        <v>1</v>
      </c>
      <c r="J220" s="569">
        <v>367.41</v>
      </c>
      <c r="K220" s="582">
        <v>1</v>
      </c>
      <c r="L220" s="569">
        <v>1</v>
      </c>
      <c r="M220" s="570">
        <v>367.41</v>
      </c>
    </row>
    <row r="221" spans="1:13" ht="14.4" customHeight="1" x14ac:dyDescent="0.3">
      <c r="A221" s="565" t="s">
        <v>2273</v>
      </c>
      <c r="B221" s="566" t="s">
        <v>1998</v>
      </c>
      <c r="C221" s="566" t="s">
        <v>1999</v>
      </c>
      <c r="D221" s="566" t="s">
        <v>1454</v>
      </c>
      <c r="E221" s="566" t="s">
        <v>2000</v>
      </c>
      <c r="F221" s="569"/>
      <c r="G221" s="569"/>
      <c r="H221" s="582">
        <v>0</v>
      </c>
      <c r="I221" s="569">
        <v>1</v>
      </c>
      <c r="J221" s="569">
        <v>157.19</v>
      </c>
      <c r="K221" s="582">
        <v>1</v>
      </c>
      <c r="L221" s="569">
        <v>1</v>
      </c>
      <c r="M221" s="570">
        <v>157.19</v>
      </c>
    </row>
    <row r="222" spans="1:13" ht="14.4" customHeight="1" x14ac:dyDescent="0.3">
      <c r="A222" s="565" t="s">
        <v>2273</v>
      </c>
      <c r="B222" s="566" t="s">
        <v>2007</v>
      </c>
      <c r="C222" s="566" t="s">
        <v>2008</v>
      </c>
      <c r="D222" s="566" t="s">
        <v>1422</v>
      </c>
      <c r="E222" s="566" t="s">
        <v>530</v>
      </c>
      <c r="F222" s="569"/>
      <c r="G222" s="569"/>
      <c r="H222" s="582">
        <v>0</v>
      </c>
      <c r="I222" s="569">
        <v>1</v>
      </c>
      <c r="J222" s="569">
        <v>38.130000000000003</v>
      </c>
      <c r="K222" s="582">
        <v>1</v>
      </c>
      <c r="L222" s="569">
        <v>1</v>
      </c>
      <c r="M222" s="570">
        <v>38.130000000000003</v>
      </c>
    </row>
    <row r="223" spans="1:13" ht="14.4" customHeight="1" x14ac:dyDescent="0.3">
      <c r="A223" s="565" t="s">
        <v>2273</v>
      </c>
      <c r="B223" s="566" t="s">
        <v>2011</v>
      </c>
      <c r="C223" s="566" t="s">
        <v>2022</v>
      </c>
      <c r="D223" s="566" t="s">
        <v>1437</v>
      </c>
      <c r="E223" s="566" t="s">
        <v>2023</v>
      </c>
      <c r="F223" s="569"/>
      <c r="G223" s="569"/>
      <c r="H223" s="582">
        <v>0</v>
      </c>
      <c r="I223" s="569">
        <v>1</v>
      </c>
      <c r="J223" s="569">
        <v>50.57</v>
      </c>
      <c r="K223" s="582">
        <v>1</v>
      </c>
      <c r="L223" s="569">
        <v>1</v>
      </c>
      <c r="M223" s="570">
        <v>50.57</v>
      </c>
    </row>
    <row r="224" spans="1:13" ht="14.4" customHeight="1" x14ac:dyDescent="0.3">
      <c r="A224" s="565" t="s">
        <v>2273</v>
      </c>
      <c r="B224" s="566" t="s">
        <v>2094</v>
      </c>
      <c r="C224" s="566" t="s">
        <v>2095</v>
      </c>
      <c r="D224" s="566" t="s">
        <v>1625</v>
      </c>
      <c r="E224" s="566" t="s">
        <v>2059</v>
      </c>
      <c r="F224" s="569"/>
      <c r="G224" s="569"/>
      <c r="H224" s="582">
        <v>0</v>
      </c>
      <c r="I224" s="569">
        <v>1</v>
      </c>
      <c r="J224" s="569">
        <v>69.86</v>
      </c>
      <c r="K224" s="582">
        <v>1</v>
      </c>
      <c r="L224" s="569">
        <v>1</v>
      </c>
      <c r="M224" s="570">
        <v>69.86</v>
      </c>
    </row>
    <row r="225" spans="1:13" ht="14.4" customHeight="1" x14ac:dyDescent="0.3">
      <c r="A225" s="565" t="s">
        <v>2273</v>
      </c>
      <c r="B225" s="566" t="s">
        <v>2116</v>
      </c>
      <c r="C225" s="566" t="s">
        <v>2117</v>
      </c>
      <c r="D225" s="566" t="s">
        <v>1506</v>
      </c>
      <c r="E225" s="566" t="s">
        <v>1507</v>
      </c>
      <c r="F225" s="569"/>
      <c r="G225" s="569"/>
      <c r="H225" s="582">
        <v>0</v>
      </c>
      <c r="I225" s="569">
        <v>2</v>
      </c>
      <c r="J225" s="569">
        <v>184.85</v>
      </c>
      <c r="K225" s="582">
        <v>1</v>
      </c>
      <c r="L225" s="569">
        <v>2</v>
      </c>
      <c r="M225" s="570">
        <v>184.85</v>
      </c>
    </row>
    <row r="226" spans="1:13" ht="14.4" customHeight="1" x14ac:dyDescent="0.3">
      <c r="A226" s="565" t="s">
        <v>2273</v>
      </c>
      <c r="B226" s="566" t="s">
        <v>2116</v>
      </c>
      <c r="C226" s="566" t="s">
        <v>2118</v>
      </c>
      <c r="D226" s="566" t="s">
        <v>2119</v>
      </c>
      <c r="E226" s="566" t="s">
        <v>574</v>
      </c>
      <c r="F226" s="569">
        <v>4</v>
      </c>
      <c r="G226" s="569">
        <v>179.2</v>
      </c>
      <c r="H226" s="582">
        <v>1</v>
      </c>
      <c r="I226" s="569"/>
      <c r="J226" s="569"/>
      <c r="K226" s="582">
        <v>0</v>
      </c>
      <c r="L226" s="569">
        <v>4</v>
      </c>
      <c r="M226" s="570">
        <v>179.2</v>
      </c>
    </row>
    <row r="227" spans="1:13" ht="14.4" customHeight="1" x14ac:dyDescent="0.3">
      <c r="A227" s="565" t="s">
        <v>2273</v>
      </c>
      <c r="B227" s="566" t="s">
        <v>2166</v>
      </c>
      <c r="C227" s="566" t="s">
        <v>2589</v>
      </c>
      <c r="D227" s="566" t="s">
        <v>2590</v>
      </c>
      <c r="E227" s="566" t="s">
        <v>2170</v>
      </c>
      <c r="F227" s="569"/>
      <c r="G227" s="569"/>
      <c r="H227" s="582">
        <v>0</v>
      </c>
      <c r="I227" s="569">
        <v>1</v>
      </c>
      <c r="J227" s="569">
        <v>1319.81</v>
      </c>
      <c r="K227" s="582">
        <v>1</v>
      </c>
      <c r="L227" s="569">
        <v>1</v>
      </c>
      <c r="M227" s="570">
        <v>1319.81</v>
      </c>
    </row>
    <row r="228" spans="1:13" ht="14.4" customHeight="1" x14ac:dyDescent="0.3">
      <c r="A228" s="565" t="s">
        <v>2273</v>
      </c>
      <c r="B228" s="566" t="s">
        <v>2174</v>
      </c>
      <c r="C228" s="566" t="s">
        <v>2638</v>
      </c>
      <c r="D228" s="566" t="s">
        <v>2639</v>
      </c>
      <c r="E228" s="566" t="s">
        <v>2640</v>
      </c>
      <c r="F228" s="569">
        <v>1</v>
      </c>
      <c r="G228" s="569">
        <v>0</v>
      </c>
      <c r="H228" s="582"/>
      <c r="I228" s="569"/>
      <c r="J228" s="569"/>
      <c r="K228" s="582"/>
      <c r="L228" s="569">
        <v>1</v>
      </c>
      <c r="M228" s="570">
        <v>0</v>
      </c>
    </row>
    <row r="229" spans="1:13" ht="14.4" customHeight="1" x14ac:dyDescent="0.3">
      <c r="A229" s="565" t="s">
        <v>2273</v>
      </c>
      <c r="B229" s="566" t="s">
        <v>2176</v>
      </c>
      <c r="C229" s="566" t="s">
        <v>2177</v>
      </c>
      <c r="D229" s="566" t="s">
        <v>1396</v>
      </c>
      <c r="E229" s="566" t="s">
        <v>457</v>
      </c>
      <c r="F229" s="569"/>
      <c r="G229" s="569"/>
      <c r="H229" s="582">
        <v>0</v>
      </c>
      <c r="I229" s="569">
        <v>2</v>
      </c>
      <c r="J229" s="569">
        <v>316.33999999999997</v>
      </c>
      <c r="K229" s="582">
        <v>1</v>
      </c>
      <c r="L229" s="569">
        <v>2</v>
      </c>
      <c r="M229" s="570">
        <v>316.33999999999997</v>
      </c>
    </row>
    <row r="230" spans="1:13" ht="14.4" customHeight="1" x14ac:dyDescent="0.3">
      <c r="A230" s="565" t="s">
        <v>2273</v>
      </c>
      <c r="B230" s="566" t="s">
        <v>2203</v>
      </c>
      <c r="C230" s="566" t="s">
        <v>2204</v>
      </c>
      <c r="D230" s="566" t="s">
        <v>1521</v>
      </c>
      <c r="E230" s="566" t="s">
        <v>498</v>
      </c>
      <c r="F230" s="569"/>
      <c r="G230" s="569"/>
      <c r="H230" s="582">
        <v>0</v>
      </c>
      <c r="I230" s="569">
        <v>1</v>
      </c>
      <c r="J230" s="569">
        <v>339.13</v>
      </c>
      <c r="K230" s="582">
        <v>1</v>
      </c>
      <c r="L230" s="569">
        <v>1</v>
      </c>
      <c r="M230" s="570">
        <v>339.13</v>
      </c>
    </row>
    <row r="231" spans="1:13" ht="14.4" customHeight="1" x14ac:dyDescent="0.3">
      <c r="A231" s="565" t="s">
        <v>2273</v>
      </c>
      <c r="B231" s="566" t="s">
        <v>2213</v>
      </c>
      <c r="C231" s="566" t="s">
        <v>2214</v>
      </c>
      <c r="D231" s="566" t="s">
        <v>1518</v>
      </c>
      <c r="E231" s="566" t="s">
        <v>512</v>
      </c>
      <c r="F231" s="569"/>
      <c r="G231" s="569"/>
      <c r="H231" s="582">
        <v>0</v>
      </c>
      <c r="I231" s="569">
        <v>2</v>
      </c>
      <c r="J231" s="569">
        <v>464.88</v>
      </c>
      <c r="K231" s="582">
        <v>1</v>
      </c>
      <c r="L231" s="569">
        <v>2</v>
      </c>
      <c r="M231" s="570">
        <v>464.88</v>
      </c>
    </row>
    <row r="232" spans="1:13" ht="14.4" customHeight="1" x14ac:dyDescent="0.3">
      <c r="A232" s="565" t="s">
        <v>2273</v>
      </c>
      <c r="B232" s="566" t="s">
        <v>2213</v>
      </c>
      <c r="C232" s="566" t="s">
        <v>2215</v>
      </c>
      <c r="D232" s="566" t="s">
        <v>482</v>
      </c>
      <c r="E232" s="566" t="s">
        <v>2216</v>
      </c>
      <c r="F232" s="569">
        <v>1</v>
      </c>
      <c r="G232" s="569">
        <v>201.75</v>
      </c>
      <c r="H232" s="582">
        <v>1</v>
      </c>
      <c r="I232" s="569"/>
      <c r="J232" s="569"/>
      <c r="K232" s="582">
        <v>0</v>
      </c>
      <c r="L232" s="569">
        <v>1</v>
      </c>
      <c r="M232" s="570">
        <v>201.75</v>
      </c>
    </row>
    <row r="233" spans="1:13" ht="14.4" customHeight="1" x14ac:dyDescent="0.3">
      <c r="A233" s="565" t="s">
        <v>2273</v>
      </c>
      <c r="B233" s="566" t="s">
        <v>2217</v>
      </c>
      <c r="C233" s="566" t="s">
        <v>2616</v>
      </c>
      <c r="D233" s="566" t="s">
        <v>2617</v>
      </c>
      <c r="E233" s="566" t="s">
        <v>2618</v>
      </c>
      <c r="F233" s="569"/>
      <c r="G233" s="569"/>
      <c r="H233" s="582">
        <v>0</v>
      </c>
      <c r="I233" s="569">
        <v>2</v>
      </c>
      <c r="J233" s="569">
        <v>836.74</v>
      </c>
      <c r="K233" s="582">
        <v>1</v>
      </c>
      <c r="L233" s="569">
        <v>2</v>
      </c>
      <c r="M233" s="570">
        <v>836.74</v>
      </c>
    </row>
    <row r="234" spans="1:13" ht="14.4" customHeight="1" x14ac:dyDescent="0.3">
      <c r="A234" s="565" t="s">
        <v>2273</v>
      </c>
      <c r="B234" s="566" t="s">
        <v>2223</v>
      </c>
      <c r="C234" s="566" t="s">
        <v>2535</v>
      </c>
      <c r="D234" s="566" t="s">
        <v>2536</v>
      </c>
      <c r="E234" s="566" t="s">
        <v>555</v>
      </c>
      <c r="F234" s="569"/>
      <c r="G234" s="569"/>
      <c r="H234" s="582">
        <v>0</v>
      </c>
      <c r="I234" s="569">
        <v>1</v>
      </c>
      <c r="J234" s="569">
        <v>591.79999999999995</v>
      </c>
      <c r="K234" s="582">
        <v>1</v>
      </c>
      <c r="L234" s="569">
        <v>1</v>
      </c>
      <c r="M234" s="570">
        <v>591.79999999999995</v>
      </c>
    </row>
    <row r="235" spans="1:13" ht="14.4" customHeight="1" x14ac:dyDescent="0.3">
      <c r="A235" s="565" t="s">
        <v>2273</v>
      </c>
      <c r="B235" s="566" t="s">
        <v>2228</v>
      </c>
      <c r="C235" s="566" t="s">
        <v>2514</v>
      </c>
      <c r="D235" s="566" t="s">
        <v>2515</v>
      </c>
      <c r="E235" s="566" t="s">
        <v>2516</v>
      </c>
      <c r="F235" s="569">
        <v>1</v>
      </c>
      <c r="G235" s="569">
        <v>0</v>
      </c>
      <c r="H235" s="582"/>
      <c r="I235" s="569"/>
      <c r="J235" s="569"/>
      <c r="K235" s="582"/>
      <c r="L235" s="569">
        <v>1</v>
      </c>
      <c r="M235" s="570">
        <v>0</v>
      </c>
    </row>
    <row r="236" spans="1:13" ht="14.4" customHeight="1" x14ac:dyDescent="0.3">
      <c r="A236" s="565" t="s">
        <v>2273</v>
      </c>
      <c r="B236" s="566" t="s">
        <v>2228</v>
      </c>
      <c r="C236" s="566" t="s">
        <v>2229</v>
      </c>
      <c r="D236" s="566" t="s">
        <v>1499</v>
      </c>
      <c r="E236" s="566" t="s">
        <v>487</v>
      </c>
      <c r="F236" s="569"/>
      <c r="G236" s="569"/>
      <c r="H236" s="582">
        <v>0</v>
      </c>
      <c r="I236" s="569">
        <v>1</v>
      </c>
      <c r="J236" s="569">
        <v>137.6</v>
      </c>
      <c r="K236" s="582">
        <v>1</v>
      </c>
      <c r="L236" s="569">
        <v>1</v>
      </c>
      <c r="M236" s="570">
        <v>137.6</v>
      </c>
    </row>
    <row r="237" spans="1:13" ht="14.4" customHeight="1" x14ac:dyDescent="0.3">
      <c r="A237" s="565" t="s">
        <v>2273</v>
      </c>
      <c r="B237" s="566" t="s">
        <v>2242</v>
      </c>
      <c r="C237" s="566" t="s">
        <v>2520</v>
      </c>
      <c r="D237" s="566" t="s">
        <v>1368</v>
      </c>
      <c r="E237" s="566" t="s">
        <v>2521</v>
      </c>
      <c r="F237" s="569"/>
      <c r="G237" s="569"/>
      <c r="H237" s="582"/>
      <c r="I237" s="569">
        <v>1</v>
      </c>
      <c r="J237" s="569">
        <v>0</v>
      </c>
      <c r="K237" s="582"/>
      <c r="L237" s="569">
        <v>1</v>
      </c>
      <c r="M237" s="570">
        <v>0</v>
      </c>
    </row>
    <row r="238" spans="1:13" ht="14.4" customHeight="1" x14ac:dyDescent="0.3">
      <c r="A238" s="565" t="s">
        <v>2274</v>
      </c>
      <c r="B238" s="566" t="s">
        <v>1778</v>
      </c>
      <c r="C238" s="566" t="s">
        <v>2762</v>
      </c>
      <c r="D238" s="566" t="s">
        <v>833</v>
      </c>
      <c r="E238" s="566" t="s">
        <v>2763</v>
      </c>
      <c r="F238" s="569"/>
      <c r="G238" s="569"/>
      <c r="H238" s="582">
        <v>0</v>
      </c>
      <c r="I238" s="569">
        <v>1</v>
      </c>
      <c r="J238" s="569">
        <v>95.24</v>
      </c>
      <c r="K238" s="582">
        <v>1</v>
      </c>
      <c r="L238" s="569">
        <v>1</v>
      </c>
      <c r="M238" s="570">
        <v>95.24</v>
      </c>
    </row>
    <row r="239" spans="1:13" ht="14.4" customHeight="1" x14ac:dyDescent="0.3">
      <c r="A239" s="565" t="s">
        <v>2274</v>
      </c>
      <c r="B239" s="566" t="s">
        <v>1778</v>
      </c>
      <c r="C239" s="566" t="s">
        <v>1780</v>
      </c>
      <c r="D239" s="566" t="s">
        <v>833</v>
      </c>
      <c r="E239" s="566" t="s">
        <v>834</v>
      </c>
      <c r="F239" s="569"/>
      <c r="G239" s="569"/>
      <c r="H239" s="582">
        <v>0</v>
      </c>
      <c r="I239" s="569">
        <v>21</v>
      </c>
      <c r="J239" s="569">
        <v>4000.08</v>
      </c>
      <c r="K239" s="582">
        <v>1</v>
      </c>
      <c r="L239" s="569">
        <v>21</v>
      </c>
      <c r="M239" s="570">
        <v>4000.08</v>
      </c>
    </row>
    <row r="240" spans="1:13" ht="14.4" customHeight="1" x14ac:dyDescent="0.3">
      <c r="A240" s="565" t="s">
        <v>2274</v>
      </c>
      <c r="B240" s="566" t="s">
        <v>1785</v>
      </c>
      <c r="C240" s="566" t="s">
        <v>1786</v>
      </c>
      <c r="D240" s="566" t="s">
        <v>583</v>
      </c>
      <c r="E240" s="566" t="s">
        <v>584</v>
      </c>
      <c r="F240" s="569">
        <v>2</v>
      </c>
      <c r="G240" s="569">
        <v>0</v>
      </c>
      <c r="H240" s="582"/>
      <c r="I240" s="569"/>
      <c r="J240" s="569"/>
      <c r="K240" s="582"/>
      <c r="L240" s="569">
        <v>2</v>
      </c>
      <c r="M240" s="570">
        <v>0</v>
      </c>
    </row>
    <row r="241" spans="1:13" ht="14.4" customHeight="1" x14ac:dyDescent="0.3">
      <c r="A241" s="565" t="s">
        <v>2274</v>
      </c>
      <c r="B241" s="566" t="s">
        <v>1791</v>
      </c>
      <c r="C241" s="566" t="s">
        <v>2583</v>
      </c>
      <c r="D241" s="566" t="s">
        <v>1793</v>
      </c>
      <c r="E241" s="566" t="s">
        <v>2584</v>
      </c>
      <c r="F241" s="569"/>
      <c r="G241" s="569"/>
      <c r="H241" s="582">
        <v>0</v>
      </c>
      <c r="I241" s="569">
        <v>1</v>
      </c>
      <c r="J241" s="569">
        <v>190.48</v>
      </c>
      <c r="K241" s="582">
        <v>1</v>
      </c>
      <c r="L241" s="569">
        <v>1</v>
      </c>
      <c r="M241" s="570">
        <v>190.48</v>
      </c>
    </row>
    <row r="242" spans="1:13" ht="14.4" customHeight="1" x14ac:dyDescent="0.3">
      <c r="A242" s="565" t="s">
        <v>2274</v>
      </c>
      <c r="B242" s="566" t="s">
        <v>1795</v>
      </c>
      <c r="C242" s="566" t="s">
        <v>1796</v>
      </c>
      <c r="D242" s="566" t="s">
        <v>1467</v>
      </c>
      <c r="E242" s="566" t="s">
        <v>1468</v>
      </c>
      <c r="F242" s="569"/>
      <c r="G242" s="569"/>
      <c r="H242" s="582">
        <v>0</v>
      </c>
      <c r="I242" s="569">
        <v>2</v>
      </c>
      <c r="J242" s="569">
        <v>112.02</v>
      </c>
      <c r="K242" s="582">
        <v>1</v>
      </c>
      <c r="L242" s="569">
        <v>2</v>
      </c>
      <c r="M242" s="570">
        <v>112.02</v>
      </c>
    </row>
    <row r="243" spans="1:13" ht="14.4" customHeight="1" x14ac:dyDescent="0.3">
      <c r="A243" s="565" t="s">
        <v>2274</v>
      </c>
      <c r="B243" s="566" t="s">
        <v>1827</v>
      </c>
      <c r="C243" s="566" t="s">
        <v>2748</v>
      </c>
      <c r="D243" s="566" t="s">
        <v>2749</v>
      </c>
      <c r="E243" s="566" t="s">
        <v>2750</v>
      </c>
      <c r="F243" s="569"/>
      <c r="G243" s="569"/>
      <c r="H243" s="582">
        <v>0</v>
      </c>
      <c r="I243" s="569">
        <v>1</v>
      </c>
      <c r="J243" s="569">
        <v>107.66</v>
      </c>
      <c r="K243" s="582">
        <v>1</v>
      </c>
      <c r="L243" s="569">
        <v>1</v>
      </c>
      <c r="M243" s="570">
        <v>107.66</v>
      </c>
    </row>
    <row r="244" spans="1:13" ht="14.4" customHeight="1" x14ac:dyDescent="0.3">
      <c r="A244" s="565" t="s">
        <v>2274</v>
      </c>
      <c r="B244" s="566" t="s">
        <v>1827</v>
      </c>
      <c r="C244" s="566" t="s">
        <v>1828</v>
      </c>
      <c r="D244" s="566" t="s">
        <v>1448</v>
      </c>
      <c r="E244" s="566" t="s">
        <v>1829</v>
      </c>
      <c r="F244" s="569"/>
      <c r="G244" s="569"/>
      <c r="H244" s="582">
        <v>0</v>
      </c>
      <c r="I244" s="569">
        <v>3</v>
      </c>
      <c r="J244" s="569">
        <v>259.23</v>
      </c>
      <c r="K244" s="582">
        <v>1</v>
      </c>
      <c r="L244" s="569">
        <v>3</v>
      </c>
      <c r="M244" s="570">
        <v>259.23</v>
      </c>
    </row>
    <row r="245" spans="1:13" ht="14.4" customHeight="1" x14ac:dyDescent="0.3">
      <c r="A245" s="565" t="s">
        <v>2274</v>
      </c>
      <c r="B245" s="566" t="s">
        <v>1841</v>
      </c>
      <c r="C245" s="566" t="s">
        <v>1843</v>
      </c>
      <c r="D245" s="566" t="s">
        <v>1411</v>
      </c>
      <c r="E245" s="566" t="s">
        <v>1413</v>
      </c>
      <c r="F245" s="569"/>
      <c r="G245" s="569"/>
      <c r="H245" s="582">
        <v>0</v>
      </c>
      <c r="I245" s="569">
        <v>9</v>
      </c>
      <c r="J245" s="569">
        <v>5627.61</v>
      </c>
      <c r="K245" s="582">
        <v>1</v>
      </c>
      <c r="L245" s="569">
        <v>9</v>
      </c>
      <c r="M245" s="570">
        <v>5627.61</v>
      </c>
    </row>
    <row r="246" spans="1:13" ht="14.4" customHeight="1" x14ac:dyDescent="0.3">
      <c r="A246" s="565" t="s">
        <v>2274</v>
      </c>
      <c r="B246" s="566" t="s">
        <v>1841</v>
      </c>
      <c r="C246" s="566" t="s">
        <v>1844</v>
      </c>
      <c r="D246" s="566" t="s">
        <v>1411</v>
      </c>
      <c r="E246" s="566" t="s">
        <v>1414</v>
      </c>
      <c r="F246" s="569"/>
      <c r="G246" s="569"/>
      <c r="H246" s="582">
        <v>0</v>
      </c>
      <c r="I246" s="569">
        <v>4</v>
      </c>
      <c r="J246" s="569">
        <v>3751.72</v>
      </c>
      <c r="K246" s="582">
        <v>1</v>
      </c>
      <c r="L246" s="569">
        <v>4</v>
      </c>
      <c r="M246" s="570">
        <v>3751.72</v>
      </c>
    </row>
    <row r="247" spans="1:13" ht="14.4" customHeight="1" x14ac:dyDescent="0.3">
      <c r="A247" s="565" t="s">
        <v>2274</v>
      </c>
      <c r="B247" s="566" t="s">
        <v>1841</v>
      </c>
      <c r="C247" s="566" t="s">
        <v>1845</v>
      </c>
      <c r="D247" s="566" t="s">
        <v>1411</v>
      </c>
      <c r="E247" s="566" t="s">
        <v>1415</v>
      </c>
      <c r="F247" s="569"/>
      <c r="G247" s="569"/>
      <c r="H247" s="582">
        <v>0</v>
      </c>
      <c r="I247" s="569">
        <v>3</v>
      </c>
      <c r="J247" s="569">
        <v>3499.41</v>
      </c>
      <c r="K247" s="582">
        <v>1</v>
      </c>
      <c r="L247" s="569">
        <v>3</v>
      </c>
      <c r="M247" s="570">
        <v>3499.41</v>
      </c>
    </row>
    <row r="248" spans="1:13" ht="14.4" customHeight="1" x14ac:dyDescent="0.3">
      <c r="A248" s="565" t="s">
        <v>2274</v>
      </c>
      <c r="B248" s="566" t="s">
        <v>1852</v>
      </c>
      <c r="C248" s="566" t="s">
        <v>1854</v>
      </c>
      <c r="D248" s="566" t="s">
        <v>1542</v>
      </c>
      <c r="E248" s="566" t="s">
        <v>586</v>
      </c>
      <c r="F248" s="569"/>
      <c r="G248" s="569"/>
      <c r="H248" s="582">
        <v>0</v>
      </c>
      <c r="I248" s="569">
        <v>3</v>
      </c>
      <c r="J248" s="569">
        <v>1244.5500000000002</v>
      </c>
      <c r="K248" s="582">
        <v>1</v>
      </c>
      <c r="L248" s="569">
        <v>3</v>
      </c>
      <c r="M248" s="570">
        <v>1244.5500000000002</v>
      </c>
    </row>
    <row r="249" spans="1:13" ht="14.4" customHeight="1" x14ac:dyDescent="0.3">
      <c r="A249" s="565" t="s">
        <v>2274</v>
      </c>
      <c r="B249" s="566" t="s">
        <v>3544</v>
      </c>
      <c r="C249" s="566" t="s">
        <v>2780</v>
      </c>
      <c r="D249" s="566" t="s">
        <v>2781</v>
      </c>
      <c r="E249" s="566" t="s">
        <v>2782</v>
      </c>
      <c r="F249" s="569"/>
      <c r="G249" s="569"/>
      <c r="H249" s="582">
        <v>0</v>
      </c>
      <c r="I249" s="569">
        <v>1</v>
      </c>
      <c r="J249" s="569">
        <v>1429.03</v>
      </c>
      <c r="K249" s="582">
        <v>1</v>
      </c>
      <c r="L249" s="569">
        <v>1</v>
      </c>
      <c r="M249" s="570">
        <v>1429.03</v>
      </c>
    </row>
    <row r="250" spans="1:13" ht="14.4" customHeight="1" x14ac:dyDescent="0.3">
      <c r="A250" s="565" t="s">
        <v>2274</v>
      </c>
      <c r="B250" s="566" t="s">
        <v>1855</v>
      </c>
      <c r="C250" s="566" t="s">
        <v>1856</v>
      </c>
      <c r="D250" s="566" t="s">
        <v>1445</v>
      </c>
      <c r="E250" s="566" t="s">
        <v>1857</v>
      </c>
      <c r="F250" s="569"/>
      <c r="G250" s="569"/>
      <c r="H250" s="582">
        <v>0</v>
      </c>
      <c r="I250" s="569">
        <v>3</v>
      </c>
      <c r="J250" s="569">
        <v>420.75</v>
      </c>
      <c r="K250" s="582">
        <v>1</v>
      </c>
      <c r="L250" s="569">
        <v>3</v>
      </c>
      <c r="M250" s="570">
        <v>420.75</v>
      </c>
    </row>
    <row r="251" spans="1:13" ht="14.4" customHeight="1" x14ac:dyDescent="0.3">
      <c r="A251" s="565" t="s">
        <v>2274</v>
      </c>
      <c r="B251" s="566" t="s">
        <v>1862</v>
      </c>
      <c r="C251" s="566" t="s">
        <v>1864</v>
      </c>
      <c r="D251" s="566" t="s">
        <v>1374</v>
      </c>
      <c r="E251" s="566" t="s">
        <v>1865</v>
      </c>
      <c r="F251" s="569"/>
      <c r="G251" s="569"/>
      <c r="H251" s="582">
        <v>0</v>
      </c>
      <c r="I251" s="569">
        <v>3</v>
      </c>
      <c r="J251" s="569">
        <v>363.48</v>
      </c>
      <c r="K251" s="582">
        <v>1</v>
      </c>
      <c r="L251" s="569">
        <v>3</v>
      </c>
      <c r="M251" s="570">
        <v>363.48</v>
      </c>
    </row>
    <row r="252" spans="1:13" ht="14.4" customHeight="1" x14ac:dyDescent="0.3">
      <c r="A252" s="565" t="s">
        <v>2274</v>
      </c>
      <c r="B252" s="566" t="s">
        <v>1870</v>
      </c>
      <c r="C252" s="566" t="s">
        <v>1877</v>
      </c>
      <c r="D252" s="566" t="s">
        <v>1878</v>
      </c>
      <c r="E252" s="566" t="s">
        <v>1879</v>
      </c>
      <c r="F252" s="569"/>
      <c r="G252" s="569"/>
      <c r="H252" s="582">
        <v>0</v>
      </c>
      <c r="I252" s="569">
        <v>1</v>
      </c>
      <c r="J252" s="569">
        <v>147.01</v>
      </c>
      <c r="K252" s="582">
        <v>1</v>
      </c>
      <c r="L252" s="569">
        <v>1</v>
      </c>
      <c r="M252" s="570">
        <v>147.01</v>
      </c>
    </row>
    <row r="253" spans="1:13" ht="14.4" customHeight="1" x14ac:dyDescent="0.3">
      <c r="A253" s="565" t="s">
        <v>2274</v>
      </c>
      <c r="B253" s="566" t="s">
        <v>1883</v>
      </c>
      <c r="C253" s="566" t="s">
        <v>2340</v>
      </c>
      <c r="D253" s="566" t="s">
        <v>540</v>
      </c>
      <c r="E253" s="566" t="s">
        <v>941</v>
      </c>
      <c r="F253" s="569">
        <v>1</v>
      </c>
      <c r="G253" s="569">
        <v>0</v>
      </c>
      <c r="H253" s="582"/>
      <c r="I253" s="569"/>
      <c r="J253" s="569"/>
      <c r="K253" s="582"/>
      <c r="L253" s="569">
        <v>1</v>
      </c>
      <c r="M253" s="570">
        <v>0</v>
      </c>
    </row>
    <row r="254" spans="1:13" ht="14.4" customHeight="1" x14ac:dyDescent="0.3">
      <c r="A254" s="565" t="s">
        <v>2274</v>
      </c>
      <c r="B254" s="566" t="s">
        <v>1888</v>
      </c>
      <c r="C254" s="566" t="s">
        <v>2751</v>
      </c>
      <c r="D254" s="566" t="s">
        <v>2752</v>
      </c>
      <c r="E254" s="566" t="s">
        <v>2753</v>
      </c>
      <c r="F254" s="569"/>
      <c r="G254" s="569"/>
      <c r="H254" s="582">
        <v>0</v>
      </c>
      <c r="I254" s="569">
        <v>1</v>
      </c>
      <c r="J254" s="569">
        <v>99.83</v>
      </c>
      <c r="K254" s="582">
        <v>1</v>
      </c>
      <c r="L254" s="569">
        <v>1</v>
      </c>
      <c r="M254" s="570">
        <v>99.83</v>
      </c>
    </row>
    <row r="255" spans="1:13" ht="14.4" customHeight="1" x14ac:dyDescent="0.3">
      <c r="A255" s="565" t="s">
        <v>2274</v>
      </c>
      <c r="B255" s="566" t="s">
        <v>1888</v>
      </c>
      <c r="C255" s="566" t="s">
        <v>2754</v>
      </c>
      <c r="D255" s="566" t="s">
        <v>2755</v>
      </c>
      <c r="E255" s="566" t="s">
        <v>2756</v>
      </c>
      <c r="F255" s="569"/>
      <c r="G255" s="569"/>
      <c r="H255" s="582">
        <v>0</v>
      </c>
      <c r="I255" s="569">
        <v>2</v>
      </c>
      <c r="J255" s="569">
        <v>200.08</v>
      </c>
      <c r="K255" s="582">
        <v>1</v>
      </c>
      <c r="L255" s="569">
        <v>2</v>
      </c>
      <c r="M255" s="570">
        <v>200.08</v>
      </c>
    </row>
    <row r="256" spans="1:13" ht="14.4" customHeight="1" x14ac:dyDescent="0.3">
      <c r="A256" s="565" t="s">
        <v>2274</v>
      </c>
      <c r="B256" s="566" t="s">
        <v>1888</v>
      </c>
      <c r="C256" s="566" t="s">
        <v>1891</v>
      </c>
      <c r="D256" s="566" t="s">
        <v>1892</v>
      </c>
      <c r="E256" s="566" t="s">
        <v>1014</v>
      </c>
      <c r="F256" s="569">
        <v>1</v>
      </c>
      <c r="G256" s="569">
        <v>60.02</v>
      </c>
      <c r="H256" s="582">
        <v>1</v>
      </c>
      <c r="I256" s="569"/>
      <c r="J256" s="569"/>
      <c r="K256" s="582">
        <v>0</v>
      </c>
      <c r="L256" s="569">
        <v>1</v>
      </c>
      <c r="M256" s="570">
        <v>60.02</v>
      </c>
    </row>
    <row r="257" spans="1:13" ht="14.4" customHeight="1" x14ac:dyDescent="0.3">
      <c r="A257" s="565" t="s">
        <v>2274</v>
      </c>
      <c r="B257" s="566" t="s">
        <v>1896</v>
      </c>
      <c r="C257" s="566" t="s">
        <v>1897</v>
      </c>
      <c r="D257" s="566" t="s">
        <v>1443</v>
      </c>
      <c r="E257" s="566" t="s">
        <v>1444</v>
      </c>
      <c r="F257" s="569"/>
      <c r="G257" s="569"/>
      <c r="H257" s="582">
        <v>0</v>
      </c>
      <c r="I257" s="569">
        <v>2</v>
      </c>
      <c r="J257" s="569">
        <v>83.78</v>
      </c>
      <c r="K257" s="582">
        <v>1</v>
      </c>
      <c r="L257" s="569">
        <v>2</v>
      </c>
      <c r="M257" s="570">
        <v>83.78</v>
      </c>
    </row>
    <row r="258" spans="1:13" ht="14.4" customHeight="1" x14ac:dyDescent="0.3">
      <c r="A258" s="565" t="s">
        <v>2274</v>
      </c>
      <c r="B258" s="566" t="s">
        <v>1898</v>
      </c>
      <c r="C258" s="566" t="s">
        <v>1905</v>
      </c>
      <c r="D258" s="566" t="s">
        <v>1439</v>
      </c>
      <c r="E258" s="566" t="s">
        <v>555</v>
      </c>
      <c r="F258" s="569"/>
      <c r="G258" s="569"/>
      <c r="H258" s="582">
        <v>0</v>
      </c>
      <c r="I258" s="569">
        <v>4</v>
      </c>
      <c r="J258" s="569">
        <v>179.56</v>
      </c>
      <c r="K258" s="582">
        <v>1</v>
      </c>
      <c r="L258" s="569">
        <v>4</v>
      </c>
      <c r="M258" s="570">
        <v>179.56</v>
      </c>
    </row>
    <row r="259" spans="1:13" ht="14.4" customHeight="1" x14ac:dyDescent="0.3">
      <c r="A259" s="565" t="s">
        <v>2274</v>
      </c>
      <c r="B259" s="566" t="s">
        <v>1909</v>
      </c>
      <c r="C259" s="566" t="s">
        <v>1910</v>
      </c>
      <c r="D259" s="566" t="s">
        <v>1540</v>
      </c>
      <c r="E259" s="566" t="s">
        <v>1541</v>
      </c>
      <c r="F259" s="569"/>
      <c r="G259" s="569"/>
      <c r="H259" s="582">
        <v>0</v>
      </c>
      <c r="I259" s="569">
        <v>3</v>
      </c>
      <c r="J259" s="569">
        <v>75.210000000000008</v>
      </c>
      <c r="K259" s="582">
        <v>1</v>
      </c>
      <c r="L259" s="569">
        <v>3</v>
      </c>
      <c r="M259" s="570">
        <v>75.210000000000008</v>
      </c>
    </row>
    <row r="260" spans="1:13" ht="14.4" customHeight="1" x14ac:dyDescent="0.3">
      <c r="A260" s="565" t="s">
        <v>2274</v>
      </c>
      <c r="B260" s="566" t="s">
        <v>1911</v>
      </c>
      <c r="C260" s="566" t="s">
        <v>2286</v>
      </c>
      <c r="D260" s="566" t="s">
        <v>1538</v>
      </c>
      <c r="E260" s="566" t="s">
        <v>1371</v>
      </c>
      <c r="F260" s="569"/>
      <c r="G260" s="569"/>
      <c r="H260" s="582">
        <v>0</v>
      </c>
      <c r="I260" s="569">
        <v>3</v>
      </c>
      <c r="J260" s="569">
        <v>243.63</v>
      </c>
      <c r="K260" s="582">
        <v>1</v>
      </c>
      <c r="L260" s="569">
        <v>3</v>
      </c>
      <c r="M260" s="570">
        <v>243.63</v>
      </c>
    </row>
    <row r="261" spans="1:13" ht="14.4" customHeight="1" x14ac:dyDescent="0.3">
      <c r="A261" s="565" t="s">
        <v>2274</v>
      </c>
      <c r="B261" s="566" t="s">
        <v>1911</v>
      </c>
      <c r="C261" s="566" t="s">
        <v>1914</v>
      </c>
      <c r="D261" s="566" t="s">
        <v>1533</v>
      </c>
      <c r="E261" s="566" t="s">
        <v>503</v>
      </c>
      <c r="F261" s="569"/>
      <c r="G261" s="569"/>
      <c r="H261" s="582">
        <v>0</v>
      </c>
      <c r="I261" s="569">
        <v>3</v>
      </c>
      <c r="J261" s="569">
        <v>182.76</v>
      </c>
      <c r="K261" s="582">
        <v>1</v>
      </c>
      <c r="L261" s="569">
        <v>3</v>
      </c>
      <c r="M261" s="570">
        <v>182.76</v>
      </c>
    </row>
    <row r="262" spans="1:13" ht="14.4" customHeight="1" x14ac:dyDescent="0.3">
      <c r="A262" s="565" t="s">
        <v>2274</v>
      </c>
      <c r="B262" s="566" t="s">
        <v>1916</v>
      </c>
      <c r="C262" s="566" t="s">
        <v>1917</v>
      </c>
      <c r="D262" s="566" t="s">
        <v>1524</v>
      </c>
      <c r="E262" s="566" t="s">
        <v>1525</v>
      </c>
      <c r="F262" s="569"/>
      <c r="G262" s="569"/>
      <c r="H262" s="582">
        <v>0</v>
      </c>
      <c r="I262" s="569">
        <v>2</v>
      </c>
      <c r="J262" s="569">
        <v>110.76</v>
      </c>
      <c r="K262" s="582">
        <v>1</v>
      </c>
      <c r="L262" s="569">
        <v>2</v>
      </c>
      <c r="M262" s="570">
        <v>110.76</v>
      </c>
    </row>
    <row r="263" spans="1:13" ht="14.4" customHeight="1" x14ac:dyDescent="0.3">
      <c r="A263" s="565" t="s">
        <v>2274</v>
      </c>
      <c r="B263" s="566" t="s">
        <v>1927</v>
      </c>
      <c r="C263" s="566" t="s">
        <v>1933</v>
      </c>
      <c r="D263" s="566" t="s">
        <v>1544</v>
      </c>
      <c r="E263" s="566" t="s">
        <v>530</v>
      </c>
      <c r="F263" s="569"/>
      <c r="G263" s="569"/>
      <c r="H263" s="582">
        <v>0</v>
      </c>
      <c r="I263" s="569">
        <v>6</v>
      </c>
      <c r="J263" s="569">
        <v>606.96</v>
      </c>
      <c r="K263" s="582">
        <v>1</v>
      </c>
      <c r="L263" s="569">
        <v>6</v>
      </c>
      <c r="M263" s="570">
        <v>606.96</v>
      </c>
    </row>
    <row r="264" spans="1:13" ht="14.4" customHeight="1" x14ac:dyDescent="0.3">
      <c r="A264" s="565" t="s">
        <v>2274</v>
      </c>
      <c r="B264" s="566" t="s">
        <v>1936</v>
      </c>
      <c r="C264" s="566" t="s">
        <v>1941</v>
      </c>
      <c r="D264" s="566" t="s">
        <v>1363</v>
      </c>
      <c r="E264" s="566" t="s">
        <v>1364</v>
      </c>
      <c r="F264" s="569"/>
      <c r="G264" s="569"/>
      <c r="H264" s="582">
        <v>0</v>
      </c>
      <c r="I264" s="569">
        <v>1</v>
      </c>
      <c r="J264" s="569">
        <v>37.96</v>
      </c>
      <c r="K264" s="582">
        <v>1</v>
      </c>
      <c r="L264" s="569">
        <v>1</v>
      </c>
      <c r="M264" s="570">
        <v>37.96</v>
      </c>
    </row>
    <row r="265" spans="1:13" ht="14.4" customHeight="1" x14ac:dyDescent="0.3">
      <c r="A265" s="565" t="s">
        <v>2274</v>
      </c>
      <c r="B265" s="566" t="s">
        <v>1936</v>
      </c>
      <c r="C265" s="566" t="s">
        <v>2644</v>
      </c>
      <c r="D265" s="566" t="s">
        <v>1365</v>
      </c>
      <c r="E265" s="566" t="s">
        <v>2645</v>
      </c>
      <c r="F265" s="569"/>
      <c r="G265" s="569"/>
      <c r="H265" s="582">
        <v>0</v>
      </c>
      <c r="I265" s="569">
        <v>2</v>
      </c>
      <c r="J265" s="569">
        <v>151.72</v>
      </c>
      <c r="K265" s="582">
        <v>1</v>
      </c>
      <c r="L265" s="569">
        <v>2</v>
      </c>
      <c r="M265" s="570">
        <v>151.72</v>
      </c>
    </row>
    <row r="266" spans="1:13" ht="14.4" customHeight="1" x14ac:dyDescent="0.3">
      <c r="A266" s="565" t="s">
        <v>2274</v>
      </c>
      <c r="B266" s="566" t="s">
        <v>1936</v>
      </c>
      <c r="C266" s="566" t="s">
        <v>1943</v>
      </c>
      <c r="D266" s="566" t="s">
        <v>1944</v>
      </c>
      <c r="E266" s="566" t="s">
        <v>503</v>
      </c>
      <c r="F266" s="569"/>
      <c r="G266" s="569"/>
      <c r="H266" s="582">
        <v>0</v>
      </c>
      <c r="I266" s="569">
        <v>3</v>
      </c>
      <c r="J266" s="569">
        <v>303.48</v>
      </c>
      <c r="K266" s="582">
        <v>1</v>
      </c>
      <c r="L266" s="569">
        <v>3</v>
      </c>
      <c r="M266" s="570">
        <v>303.48</v>
      </c>
    </row>
    <row r="267" spans="1:13" ht="14.4" customHeight="1" x14ac:dyDescent="0.3">
      <c r="A267" s="565" t="s">
        <v>2274</v>
      </c>
      <c r="B267" s="566" t="s">
        <v>1948</v>
      </c>
      <c r="C267" s="566" t="s">
        <v>3245</v>
      </c>
      <c r="D267" s="566" t="s">
        <v>1950</v>
      </c>
      <c r="E267" s="566" t="s">
        <v>576</v>
      </c>
      <c r="F267" s="569">
        <v>1</v>
      </c>
      <c r="G267" s="569">
        <v>305.08</v>
      </c>
      <c r="H267" s="582">
        <v>1</v>
      </c>
      <c r="I267" s="569"/>
      <c r="J267" s="569"/>
      <c r="K267" s="582">
        <v>0</v>
      </c>
      <c r="L267" s="569">
        <v>1</v>
      </c>
      <c r="M267" s="570">
        <v>305.08</v>
      </c>
    </row>
    <row r="268" spans="1:13" ht="14.4" customHeight="1" x14ac:dyDescent="0.3">
      <c r="A268" s="565" t="s">
        <v>2274</v>
      </c>
      <c r="B268" s="566" t="s">
        <v>1948</v>
      </c>
      <c r="C268" s="566" t="s">
        <v>2766</v>
      </c>
      <c r="D268" s="566" t="s">
        <v>2767</v>
      </c>
      <c r="E268" s="566" t="s">
        <v>541</v>
      </c>
      <c r="F268" s="569"/>
      <c r="G268" s="569"/>
      <c r="H268" s="582">
        <v>0</v>
      </c>
      <c r="I268" s="569">
        <v>2</v>
      </c>
      <c r="J268" s="569">
        <v>152.54</v>
      </c>
      <c r="K268" s="582">
        <v>1</v>
      </c>
      <c r="L268" s="569">
        <v>2</v>
      </c>
      <c r="M268" s="570">
        <v>152.54</v>
      </c>
    </row>
    <row r="269" spans="1:13" ht="14.4" customHeight="1" x14ac:dyDescent="0.3">
      <c r="A269" s="565" t="s">
        <v>2274</v>
      </c>
      <c r="B269" s="566" t="s">
        <v>1948</v>
      </c>
      <c r="C269" s="566" t="s">
        <v>1951</v>
      </c>
      <c r="D269" s="566" t="s">
        <v>1504</v>
      </c>
      <c r="E269" s="566" t="s">
        <v>541</v>
      </c>
      <c r="F269" s="569"/>
      <c r="G269" s="569"/>
      <c r="H269" s="582">
        <v>0</v>
      </c>
      <c r="I269" s="569">
        <v>2</v>
      </c>
      <c r="J269" s="569">
        <v>203.36</v>
      </c>
      <c r="K269" s="582">
        <v>1</v>
      </c>
      <c r="L269" s="569">
        <v>2</v>
      </c>
      <c r="M269" s="570">
        <v>203.36</v>
      </c>
    </row>
    <row r="270" spans="1:13" ht="14.4" customHeight="1" x14ac:dyDescent="0.3">
      <c r="A270" s="565" t="s">
        <v>2274</v>
      </c>
      <c r="B270" s="566" t="s">
        <v>1961</v>
      </c>
      <c r="C270" s="566" t="s">
        <v>2764</v>
      </c>
      <c r="D270" s="566" t="s">
        <v>1479</v>
      </c>
      <c r="E270" s="566" t="s">
        <v>2765</v>
      </c>
      <c r="F270" s="569"/>
      <c r="G270" s="569"/>
      <c r="H270" s="582">
        <v>0</v>
      </c>
      <c r="I270" s="569">
        <v>1</v>
      </c>
      <c r="J270" s="569">
        <v>425.53</v>
      </c>
      <c r="K270" s="582">
        <v>1</v>
      </c>
      <c r="L270" s="569">
        <v>1</v>
      </c>
      <c r="M270" s="570">
        <v>425.53</v>
      </c>
    </row>
    <row r="271" spans="1:13" ht="14.4" customHeight="1" x14ac:dyDescent="0.3">
      <c r="A271" s="565" t="s">
        <v>2274</v>
      </c>
      <c r="B271" s="566" t="s">
        <v>1965</v>
      </c>
      <c r="C271" s="566" t="s">
        <v>1971</v>
      </c>
      <c r="D271" s="566" t="s">
        <v>1502</v>
      </c>
      <c r="E271" s="566" t="s">
        <v>1503</v>
      </c>
      <c r="F271" s="569"/>
      <c r="G271" s="569"/>
      <c r="H271" s="582">
        <v>0</v>
      </c>
      <c r="I271" s="569">
        <v>1</v>
      </c>
      <c r="J271" s="569">
        <v>107.81</v>
      </c>
      <c r="K271" s="582">
        <v>1</v>
      </c>
      <c r="L271" s="569">
        <v>1</v>
      </c>
      <c r="M271" s="570">
        <v>107.81</v>
      </c>
    </row>
    <row r="272" spans="1:13" ht="14.4" customHeight="1" x14ac:dyDescent="0.3">
      <c r="A272" s="565" t="s">
        <v>2274</v>
      </c>
      <c r="B272" s="566" t="s">
        <v>1965</v>
      </c>
      <c r="C272" s="566" t="s">
        <v>2392</v>
      </c>
      <c r="D272" s="566" t="s">
        <v>1502</v>
      </c>
      <c r="E272" s="566" t="s">
        <v>1503</v>
      </c>
      <c r="F272" s="569"/>
      <c r="G272" s="569"/>
      <c r="H272" s="582">
        <v>0</v>
      </c>
      <c r="I272" s="569">
        <v>1</v>
      </c>
      <c r="J272" s="569">
        <v>107.81</v>
      </c>
      <c r="K272" s="582">
        <v>1</v>
      </c>
      <c r="L272" s="569">
        <v>1</v>
      </c>
      <c r="M272" s="570">
        <v>107.81</v>
      </c>
    </row>
    <row r="273" spans="1:13" ht="14.4" customHeight="1" x14ac:dyDescent="0.3">
      <c r="A273" s="565" t="s">
        <v>2274</v>
      </c>
      <c r="B273" s="566" t="s">
        <v>1976</v>
      </c>
      <c r="C273" s="566" t="s">
        <v>1977</v>
      </c>
      <c r="D273" s="566" t="s">
        <v>1381</v>
      </c>
      <c r="E273" s="566" t="s">
        <v>565</v>
      </c>
      <c r="F273" s="569"/>
      <c r="G273" s="569"/>
      <c r="H273" s="582">
        <v>0</v>
      </c>
      <c r="I273" s="569">
        <v>2</v>
      </c>
      <c r="J273" s="569">
        <v>167.08</v>
      </c>
      <c r="K273" s="582">
        <v>1</v>
      </c>
      <c r="L273" s="569">
        <v>2</v>
      </c>
      <c r="M273" s="570">
        <v>167.08</v>
      </c>
    </row>
    <row r="274" spans="1:13" ht="14.4" customHeight="1" x14ac:dyDescent="0.3">
      <c r="A274" s="565" t="s">
        <v>2274</v>
      </c>
      <c r="B274" s="566" t="s">
        <v>1980</v>
      </c>
      <c r="C274" s="566" t="s">
        <v>2790</v>
      </c>
      <c r="D274" s="566" t="s">
        <v>2791</v>
      </c>
      <c r="E274" s="566" t="s">
        <v>1992</v>
      </c>
      <c r="F274" s="569"/>
      <c r="G274" s="569"/>
      <c r="H274" s="582">
        <v>0</v>
      </c>
      <c r="I274" s="569">
        <v>1</v>
      </c>
      <c r="J274" s="569">
        <v>238.81</v>
      </c>
      <c r="K274" s="582">
        <v>1</v>
      </c>
      <c r="L274" s="569">
        <v>1</v>
      </c>
      <c r="M274" s="570">
        <v>238.81</v>
      </c>
    </row>
    <row r="275" spans="1:13" ht="14.4" customHeight="1" x14ac:dyDescent="0.3">
      <c r="A275" s="565" t="s">
        <v>2274</v>
      </c>
      <c r="B275" s="566" t="s">
        <v>1983</v>
      </c>
      <c r="C275" s="566" t="s">
        <v>2687</v>
      </c>
      <c r="D275" s="566" t="s">
        <v>2688</v>
      </c>
      <c r="E275" s="566" t="s">
        <v>498</v>
      </c>
      <c r="F275" s="569"/>
      <c r="G275" s="569"/>
      <c r="H275" s="582">
        <v>0</v>
      </c>
      <c r="I275" s="569">
        <v>1</v>
      </c>
      <c r="J275" s="569">
        <v>238.81</v>
      </c>
      <c r="K275" s="582">
        <v>1</v>
      </c>
      <c r="L275" s="569">
        <v>1</v>
      </c>
      <c r="M275" s="570">
        <v>238.81</v>
      </c>
    </row>
    <row r="276" spans="1:13" ht="14.4" customHeight="1" x14ac:dyDescent="0.3">
      <c r="A276" s="565" t="s">
        <v>2274</v>
      </c>
      <c r="B276" s="566" t="s">
        <v>1983</v>
      </c>
      <c r="C276" s="566" t="s">
        <v>1989</v>
      </c>
      <c r="D276" s="566" t="s">
        <v>1491</v>
      </c>
      <c r="E276" s="566" t="s">
        <v>498</v>
      </c>
      <c r="F276" s="569"/>
      <c r="G276" s="569"/>
      <c r="H276" s="582">
        <v>0</v>
      </c>
      <c r="I276" s="569">
        <v>2</v>
      </c>
      <c r="J276" s="569">
        <v>524.67999999999995</v>
      </c>
      <c r="K276" s="582">
        <v>1</v>
      </c>
      <c r="L276" s="569">
        <v>2</v>
      </c>
      <c r="M276" s="570">
        <v>524.67999999999995</v>
      </c>
    </row>
    <row r="277" spans="1:13" ht="14.4" customHeight="1" x14ac:dyDescent="0.3">
      <c r="A277" s="565" t="s">
        <v>2274</v>
      </c>
      <c r="B277" s="566" t="s">
        <v>1983</v>
      </c>
      <c r="C277" s="566" t="s">
        <v>1991</v>
      </c>
      <c r="D277" s="566" t="s">
        <v>1495</v>
      </c>
      <c r="E277" s="566" t="s">
        <v>1992</v>
      </c>
      <c r="F277" s="569"/>
      <c r="G277" s="569"/>
      <c r="H277" s="582">
        <v>0</v>
      </c>
      <c r="I277" s="569">
        <v>1</v>
      </c>
      <c r="J277" s="569">
        <v>349.67</v>
      </c>
      <c r="K277" s="582">
        <v>1</v>
      </c>
      <c r="L277" s="569">
        <v>1</v>
      </c>
      <c r="M277" s="570">
        <v>349.67</v>
      </c>
    </row>
    <row r="278" spans="1:13" ht="14.4" customHeight="1" x14ac:dyDescent="0.3">
      <c r="A278" s="565" t="s">
        <v>2274</v>
      </c>
      <c r="B278" s="566" t="s">
        <v>1995</v>
      </c>
      <c r="C278" s="566" t="s">
        <v>1997</v>
      </c>
      <c r="D278" s="566" t="s">
        <v>1516</v>
      </c>
      <c r="E278" s="566" t="s">
        <v>498</v>
      </c>
      <c r="F278" s="569"/>
      <c r="G278" s="569"/>
      <c r="H278" s="582">
        <v>0</v>
      </c>
      <c r="I278" s="569">
        <v>1</v>
      </c>
      <c r="J278" s="569">
        <v>349.77</v>
      </c>
      <c r="K278" s="582">
        <v>1</v>
      </c>
      <c r="L278" s="569">
        <v>1</v>
      </c>
      <c r="M278" s="570">
        <v>349.77</v>
      </c>
    </row>
    <row r="279" spans="1:13" ht="14.4" customHeight="1" x14ac:dyDescent="0.3">
      <c r="A279" s="565" t="s">
        <v>2274</v>
      </c>
      <c r="B279" s="566" t="s">
        <v>1998</v>
      </c>
      <c r="C279" s="566" t="s">
        <v>1999</v>
      </c>
      <c r="D279" s="566" t="s">
        <v>1454</v>
      </c>
      <c r="E279" s="566" t="s">
        <v>2000</v>
      </c>
      <c r="F279" s="569"/>
      <c r="G279" s="569"/>
      <c r="H279" s="582">
        <v>0</v>
      </c>
      <c r="I279" s="569">
        <v>2</v>
      </c>
      <c r="J279" s="569">
        <v>314.38</v>
      </c>
      <c r="K279" s="582">
        <v>1</v>
      </c>
      <c r="L279" s="569">
        <v>2</v>
      </c>
      <c r="M279" s="570">
        <v>314.38</v>
      </c>
    </row>
    <row r="280" spans="1:13" ht="14.4" customHeight="1" x14ac:dyDescent="0.3">
      <c r="A280" s="565" t="s">
        <v>2274</v>
      </c>
      <c r="B280" s="566" t="s">
        <v>2001</v>
      </c>
      <c r="C280" s="566" t="s">
        <v>2002</v>
      </c>
      <c r="D280" s="566" t="s">
        <v>2003</v>
      </c>
      <c r="E280" s="566" t="s">
        <v>565</v>
      </c>
      <c r="F280" s="569"/>
      <c r="G280" s="569"/>
      <c r="H280" s="582">
        <v>0</v>
      </c>
      <c r="I280" s="569">
        <v>1</v>
      </c>
      <c r="J280" s="569">
        <v>257.64</v>
      </c>
      <c r="K280" s="582">
        <v>1</v>
      </c>
      <c r="L280" s="569">
        <v>1</v>
      </c>
      <c r="M280" s="570">
        <v>257.64</v>
      </c>
    </row>
    <row r="281" spans="1:13" ht="14.4" customHeight="1" x14ac:dyDescent="0.3">
      <c r="A281" s="565" t="s">
        <v>2274</v>
      </c>
      <c r="B281" s="566" t="s">
        <v>2011</v>
      </c>
      <c r="C281" s="566" t="s">
        <v>2015</v>
      </c>
      <c r="D281" s="566" t="s">
        <v>1406</v>
      </c>
      <c r="E281" s="566" t="s">
        <v>1407</v>
      </c>
      <c r="F281" s="569"/>
      <c r="G281" s="569"/>
      <c r="H281" s="582">
        <v>0</v>
      </c>
      <c r="I281" s="569">
        <v>1</v>
      </c>
      <c r="J281" s="569">
        <v>108.46</v>
      </c>
      <c r="K281" s="582">
        <v>1</v>
      </c>
      <c r="L281" s="569">
        <v>1</v>
      </c>
      <c r="M281" s="570">
        <v>108.46</v>
      </c>
    </row>
    <row r="282" spans="1:13" ht="14.4" customHeight="1" x14ac:dyDescent="0.3">
      <c r="A282" s="565" t="s">
        <v>2274</v>
      </c>
      <c r="B282" s="566" t="s">
        <v>2011</v>
      </c>
      <c r="C282" s="566" t="s">
        <v>2022</v>
      </c>
      <c r="D282" s="566" t="s">
        <v>1437</v>
      </c>
      <c r="E282" s="566" t="s">
        <v>2023</v>
      </c>
      <c r="F282" s="569"/>
      <c r="G282" s="569"/>
      <c r="H282" s="582">
        <v>0</v>
      </c>
      <c r="I282" s="569">
        <v>1</v>
      </c>
      <c r="J282" s="569">
        <v>50.57</v>
      </c>
      <c r="K282" s="582">
        <v>1</v>
      </c>
      <c r="L282" s="569">
        <v>1</v>
      </c>
      <c r="M282" s="570">
        <v>50.57</v>
      </c>
    </row>
    <row r="283" spans="1:13" ht="14.4" customHeight="1" x14ac:dyDescent="0.3">
      <c r="A283" s="565" t="s">
        <v>2274</v>
      </c>
      <c r="B283" s="566" t="s">
        <v>2011</v>
      </c>
      <c r="C283" s="566" t="s">
        <v>2744</v>
      </c>
      <c r="D283" s="566" t="s">
        <v>2027</v>
      </c>
      <c r="E283" s="566" t="s">
        <v>2746</v>
      </c>
      <c r="F283" s="569">
        <v>2</v>
      </c>
      <c r="G283" s="569">
        <v>0</v>
      </c>
      <c r="H283" s="582"/>
      <c r="I283" s="569"/>
      <c r="J283" s="569"/>
      <c r="K283" s="582"/>
      <c r="L283" s="569">
        <v>2</v>
      </c>
      <c r="M283" s="570">
        <v>0</v>
      </c>
    </row>
    <row r="284" spans="1:13" ht="14.4" customHeight="1" x14ac:dyDescent="0.3">
      <c r="A284" s="565" t="s">
        <v>2274</v>
      </c>
      <c r="B284" s="566" t="s">
        <v>2040</v>
      </c>
      <c r="C284" s="566" t="s">
        <v>2044</v>
      </c>
      <c r="D284" s="566" t="s">
        <v>2045</v>
      </c>
      <c r="E284" s="566" t="s">
        <v>2043</v>
      </c>
      <c r="F284" s="569"/>
      <c r="G284" s="569"/>
      <c r="H284" s="582">
        <v>0</v>
      </c>
      <c r="I284" s="569">
        <v>1</v>
      </c>
      <c r="J284" s="569">
        <v>333.31</v>
      </c>
      <c r="K284" s="582">
        <v>1</v>
      </c>
      <c r="L284" s="569">
        <v>1</v>
      </c>
      <c r="M284" s="570">
        <v>333.31</v>
      </c>
    </row>
    <row r="285" spans="1:13" ht="14.4" customHeight="1" x14ac:dyDescent="0.3">
      <c r="A285" s="565" t="s">
        <v>2274</v>
      </c>
      <c r="B285" s="566" t="s">
        <v>2056</v>
      </c>
      <c r="C285" s="566" t="s">
        <v>2062</v>
      </c>
      <c r="D285" s="566" t="s">
        <v>1623</v>
      </c>
      <c r="E285" s="566" t="s">
        <v>2059</v>
      </c>
      <c r="F285" s="569"/>
      <c r="G285" s="569"/>
      <c r="H285" s="582">
        <v>0</v>
      </c>
      <c r="I285" s="569">
        <v>1</v>
      </c>
      <c r="J285" s="569">
        <v>184.22</v>
      </c>
      <c r="K285" s="582">
        <v>1</v>
      </c>
      <c r="L285" s="569">
        <v>1</v>
      </c>
      <c r="M285" s="570">
        <v>184.22</v>
      </c>
    </row>
    <row r="286" spans="1:13" ht="14.4" customHeight="1" x14ac:dyDescent="0.3">
      <c r="A286" s="565" t="s">
        <v>2274</v>
      </c>
      <c r="B286" s="566" t="s">
        <v>2076</v>
      </c>
      <c r="C286" s="566" t="s">
        <v>2720</v>
      </c>
      <c r="D286" s="566" t="s">
        <v>1618</v>
      </c>
      <c r="E286" s="566" t="s">
        <v>2721</v>
      </c>
      <c r="F286" s="569"/>
      <c r="G286" s="569"/>
      <c r="H286" s="582">
        <v>0</v>
      </c>
      <c r="I286" s="569">
        <v>1</v>
      </c>
      <c r="J286" s="569">
        <v>199.96</v>
      </c>
      <c r="K286" s="582">
        <v>1</v>
      </c>
      <c r="L286" s="569">
        <v>1</v>
      </c>
      <c r="M286" s="570">
        <v>199.96</v>
      </c>
    </row>
    <row r="287" spans="1:13" ht="14.4" customHeight="1" x14ac:dyDescent="0.3">
      <c r="A287" s="565" t="s">
        <v>2274</v>
      </c>
      <c r="B287" s="566" t="s">
        <v>2076</v>
      </c>
      <c r="C287" s="566" t="s">
        <v>2079</v>
      </c>
      <c r="D287" s="566" t="s">
        <v>1626</v>
      </c>
      <c r="E287" s="566" t="s">
        <v>2080</v>
      </c>
      <c r="F287" s="569"/>
      <c r="G287" s="569"/>
      <c r="H287" s="582">
        <v>0</v>
      </c>
      <c r="I287" s="569">
        <v>3</v>
      </c>
      <c r="J287" s="569">
        <v>1199.76</v>
      </c>
      <c r="K287" s="582">
        <v>1</v>
      </c>
      <c r="L287" s="569">
        <v>3</v>
      </c>
      <c r="M287" s="570">
        <v>1199.76</v>
      </c>
    </row>
    <row r="288" spans="1:13" ht="14.4" customHeight="1" x14ac:dyDescent="0.3">
      <c r="A288" s="565" t="s">
        <v>2274</v>
      </c>
      <c r="B288" s="566" t="s">
        <v>2094</v>
      </c>
      <c r="C288" s="566" t="s">
        <v>2692</v>
      </c>
      <c r="D288" s="566" t="s">
        <v>2693</v>
      </c>
      <c r="E288" s="566" t="s">
        <v>2061</v>
      </c>
      <c r="F288" s="569"/>
      <c r="G288" s="569"/>
      <c r="H288" s="582">
        <v>0</v>
      </c>
      <c r="I288" s="569">
        <v>2</v>
      </c>
      <c r="J288" s="569">
        <v>104.8</v>
      </c>
      <c r="K288" s="582">
        <v>1</v>
      </c>
      <c r="L288" s="569">
        <v>2</v>
      </c>
      <c r="M288" s="570">
        <v>104.8</v>
      </c>
    </row>
    <row r="289" spans="1:13" ht="14.4" customHeight="1" x14ac:dyDescent="0.3">
      <c r="A289" s="565" t="s">
        <v>2274</v>
      </c>
      <c r="B289" s="566" t="s">
        <v>2105</v>
      </c>
      <c r="C289" s="566" t="s">
        <v>2700</v>
      </c>
      <c r="D289" s="566" t="s">
        <v>1665</v>
      </c>
      <c r="E289" s="566" t="s">
        <v>2701</v>
      </c>
      <c r="F289" s="569"/>
      <c r="G289" s="569"/>
      <c r="H289" s="582">
        <v>0</v>
      </c>
      <c r="I289" s="569">
        <v>1</v>
      </c>
      <c r="J289" s="569">
        <v>782.22</v>
      </c>
      <c r="K289" s="582">
        <v>1</v>
      </c>
      <c r="L289" s="569">
        <v>1</v>
      </c>
      <c r="M289" s="570">
        <v>782.22</v>
      </c>
    </row>
    <row r="290" spans="1:13" ht="14.4" customHeight="1" x14ac:dyDescent="0.3">
      <c r="A290" s="565" t="s">
        <v>2274</v>
      </c>
      <c r="B290" s="566" t="s">
        <v>2116</v>
      </c>
      <c r="C290" s="566" t="s">
        <v>2117</v>
      </c>
      <c r="D290" s="566" t="s">
        <v>1506</v>
      </c>
      <c r="E290" s="566" t="s">
        <v>1507</v>
      </c>
      <c r="F290" s="569"/>
      <c r="G290" s="569"/>
      <c r="H290" s="582">
        <v>0</v>
      </c>
      <c r="I290" s="569">
        <v>1</v>
      </c>
      <c r="J290" s="569">
        <v>89.6</v>
      </c>
      <c r="K290" s="582">
        <v>1</v>
      </c>
      <c r="L290" s="569">
        <v>1</v>
      </c>
      <c r="M290" s="570">
        <v>89.6</v>
      </c>
    </row>
    <row r="291" spans="1:13" ht="14.4" customHeight="1" x14ac:dyDescent="0.3">
      <c r="A291" s="565" t="s">
        <v>2274</v>
      </c>
      <c r="B291" s="566" t="s">
        <v>2116</v>
      </c>
      <c r="C291" s="566" t="s">
        <v>2118</v>
      </c>
      <c r="D291" s="566" t="s">
        <v>2119</v>
      </c>
      <c r="E291" s="566" t="s">
        <v>574</v>
      </c>
      <c r="F291" s="569">
        <v>1</v>
      </c>
      <c r="G291" s="569">
        <v>47.63</v>
      </c>
      <c r="H291" s="582">
        <v>1</v>
      </c>
      <c r="I291" s="569"/>
      <c r="J291" s="569"/>
      <c r="K291" s="582">
        <v>0</v>
      </c>
      <c r="L291" s="569">
        <v>1</v>
      </c>
      <c r="M291" s="570">
        <v>47.63</v>
      </c>
    </row>
    <row r="292" spans="1:13" ht="14.4" customHeight="1" x14ac:dyDescent="0.3">
      <c r="A292" s="565" t="s">
        <v>2274</v>
      </c>
      <c r="B292" s="566" t="s">
        <v>2138</v>
      </c>
      <c r="C292" s="566" t="s">
        <v>2148</v>
      </c>
      <c r="D292" s="566" t="s">
        <v>1456</v>
      </c>
      <c r="E292" s="566" t="s">
        <v>2149</v>
      </c>
      <c r="F292" s="569"/>
      <c r="G292" s="569"/>
      <c r="H292" s="582">
        <v>0</v>
      </c>
      <c r="I292" s="569">
        <v>1</v>
      </c>
      <c r="J292" s="569">
        <v>124.51</v>
      </c>
      <c r="K292" s="582">
        <v>1</v>
      </c>
      <c r="L292" s="569">
        <v>1</v>
      </c>
      <c r="M292" s="570">
        <v>124.51</v>
      </c>
    </row>
    <row r="293" spans="1:13" ht="14.4" customHeight="1" x14ac:dyDescent="0.3">
      <c r="A293" s="565" t="s">
        <v>2274</v>
      </c>
      <c r="B293" s="566" t="s">
        <v>2153</v>
      </c>
      <c r="C293" s="566" t="s">
        <v>2732</v>
      </c>
      <c r="D293" s="566" t="s">
        <v>2733</v>
      </c>
      <c r="E293" s="566" t="s">
        <v>2734</v>
      </c>
      <c r="F293" s="569">
        <v>1</v>
      </c>
      <c r="G293" s="569">
        <v>104.79</v>
      </c>
      <c r="H293" s="582">
        <v>1</v>
      </c>
      <c r="I293" s="569"/>
      <c r="J293" s="569"/>
      <c r="K293" s="582">
        <v>0</v>
      </c>
      <c r="L293" s="569">
        <v>1</v>
      </c>
      <c r="M293" s="570">
        <v>104.79</v>
      </c>
    </row>
    <row r="294" spans="1:13" ht="14.4" customHeight="1" x14ac:dyDescent="0.3">
      <c r="A294" s="565" t="s">
        <v>2274</v>
      </c>
      <c r="B294" s="566" t="s">
        <v>2157</v>
      </c>
      <c r="C294" s="566" t="s">
        <v>2736</v>
      </c>
      <c r="D294" s="566" t="s">
        <v>1390</v>
      </c>
      <c r="E294" s="566" t="s">
        <v>2737</v>
      </c>
      <c r="F294" s="569"/>
      <c r="G294" s="569"/>
      <c r="H294" s="582">
        <v>0</v>
      </c>
      <c r="I294" s="569">
        <v>1</v>
      </c>
      <c r="J294" s="569">
        <v>65.06</v>
      </c>
      <c r="K294" s="582">
        <v>1</v>
      </c>
      <c r="L294" s="569">
        <v>1</v>
      </c>
      <c r="M294" s="570">
        <v>65.06</v>
      </c>
    </row>
    <row r="295" spans="1:13" ht="14.4" customHeight="1" x14ac:dyDescent="0.3">
      <c r="A295" s="565" t="s">
        <v>2274</v>
      </c>
      <c r="B295" s="566" t="s">
        <v>2162</v>
      </c>
      <c r="C295" s="566" t="s">
        <v>2163</v>
      </c>
      <c r="D295" s="566" t="s">
        <v>1477</v>
      </c>
      <c r="E295" s="566" t="s">
        <v>2164</v>
      </c>
      <c r="F295" s="569"/>
      <c r="G295" s="569"/>
      <c r="H295" s="582">
        <v>0</v>
      </c>
      <c r="I295" s="569">
        <v>3</v>
      </c>
      <c r="J295" s="569">
        <v>1330.56</v>
      </c>
      <c r="K295" s="582">
        <v>1</v>
      </c>
      <c r="L295" s="569">
        <v>3</v>
      </c>
      <c r="M295" s="570">
        <v>1330.56</v>
      </c>
    </row>
    <row r="296" spans="1:13" ht="14.4" customHeight="1" x14ac:dyDescent="0.3">
      <c r="A296" s="565" t="s">
        <v>2274</v>
      </c>
      <c r="B296" s="566" t="s">
        <v>3545</v>
      </c>
      <c r="C296" s="566" t="s">
        <v>2777</v>
      </c>
      <c r="D296" s="566" t="s">
        <v>2778</v>
      </c>
      <c r="E296" s="566" t="s">
        <v>2779</v>
      </c>
      <c r="F296" s="569">
        <v>1</v>
      </c>
      <c r="G296" s="569">
        <v>88.23</v>
      </c>
      <c r="H296" s="582">
        <v>1</v>
      </c>
      <c r="I296" s="569"/>
      <c r="J296" s="569"/>
      <c r="K296" s="582">
        <v>0</v>
      </c>
      <c r="L296" s="569">
        <v>1</v>
      </c>
      <c r="M296" s="570">
        <v>88.23</v>
      </c>
    </row>
    <row r="297" spans="1:13" ht="14.4" customHeight="1" x14ac:dyDescent="0.3">
      <c r="A297" s="565" t="s">
        <v>2274</v>
      </c>
      <c r="B297" s="566" t="s">
        <v>2198</v>
      </c>
      <c r="C297" s="566" t="s">
        <v>2201</v>
      </c>
      <c r="D297" s="566" t="s">
        <v>1394</v>
      </c>
      <c r="E297" s="566" t="s">
        <v>2202</v>
      </c>
      <c r="F297" s="569"/>
      <c r="G297" s="569"/>
      <c r="H297" s="582">
        <v>0</v>
      </c>
      <c r="I297" s="569">
        <v>3</v>
      </c>
      <c r="J297" s="569">
        <v>648.48</v>
      </c>
      <c r="K297" s="582">
        <v>1</v>
      </c>
      <c r="L297" s="569">
        <v>3</v>
      </c>
      <c r="M297" s="570">
        <v>648.48</v>
      </c>
    </row>
    <row r="298" spans="1:13" ht="14.4" customHeight="1" x14ac:dyDescent="0.3">
      <c r="A298" s="565" t="s">
        <v>2274</v>
      </c>
      <c r="B298" s="566" t="s">
        <v>2207</v>
      </c>
      <c r="C298" s="566" t="s">
        <v>2209</v>
      </c>
      <c r="D298" s="566" t="s">
        <v>1519</v>
      </c>
      <c r="E298" s="566" t="s">
        <v>1520</v>
      </c>
      <c r="F298" s="569"/>
      <c r="G298" s="569"/>
      <c r="H298" s="582">
        <v>0</v>
      </c>
      <c r="I298" s="569">
        <v>2</v>
      </c>
      <c r="J298" s="569">
        <v>1356.52</v>
      </c>
      <c r="K298" s="582">
        <v>1</v>
      </c>
      <c r="L298" s="569">
        <v>2</v>
      </c>
      <c r="M298" s="570">
        <v>1356.52</v>
      </c>
    </row>
    <row r="299" spans="1:13" ht="14.4" customHeight="1" x14ac:dyDescent="0.3">
      <c r="A299" s="565" t="s">
        <v>2274</v>
      </c>
      <c r="B299" s="566" t="s">
        <v>2217</v>
      </c>
      <c r="C299" s="566" t="s">
        <v>2616</v>
      </c>
      <c r="D299" s="566" t="s">
        <v>2617</v>
      </c>
      <c r="E299" s="566" t="s">
        <v>2618</v>
      </c>
      <c r="F299" s="569"/>
      <c r="G299" s="569"/>
      <c r="H299" s="582">
        <v>0</v>
      </c>
      <c r="I299" s="569">
        <v>1</v>
      </c>
      <c r="J299" s="569">
        <v>418.37</v>
      </c>
      <c r="K299" s="582">
        <v>1</v>
      </c>
      <c r="L299" s="569">
        <v>1</v>
      </c>
      <c r="M299" s="570">
        <v>418.37</v>
      </c>
    </row>
    <row r="300" spans="1:13" ht="14.4" customHeight="1" x14ac:dyDescent="0.3">
      <c r="A300" s="565" t="s">
        <v>2274</v>
      </c>
      <c r="B300" s="566" t="s">
        <v>2254</v>
      </c>
      <c r="C300" s="566" t="s">
        <v>2739</v>
      </c>
      <c r="D300" s="566" t="s">
        <v>1535</v>
      </c>
      <c r="E300" s="566" t="s">
        <v>2740</v>
      </c>
      <c r="F300" s="569"/>
      <c r="G300" s="569"/>
      <c r="H300" s="582">
        <v>0</v>
      </c>
      <c r="I300" s="569">
        <v>1</v>
      </c>
      <c r="J300" s="569">
        <v>304.5</v>
      </c>
      <c r="K300" s="582">
        <v>1</v>
      </c>
      <c r="L300" s="569">
        <v>1</v>
      </c>
      <c r="M300" s="570">
        <v>304.5</v>
      </c>
    </row>
    <row r="301" spans="1:13" ht="14.4" customHeight="1" x14ac:dyDescent="0.3">
      <c r="A301" s="565" t="s">
        <v>2275</v>
      </c>
      <c r="B301" s="566" t="s">
        <v>1773</v>
      </c>
      <c r="C301" s="566" t="s">
        <v>2844</v>
      </c>
      <c r="D301" s="566" t="s">
        <v>1776</v>
      </c>
      <c r="E301" s="566" t="s">
        <v>2845</v>
      </c>
      <c r="F301" s="569">
        <v>2</v>
      </c>
      <c r="G301" s="569">
        <v>163.54</v>
      </c>
      <c r="H301" s="582">
        <v>1</v>
      </c>
      <c r="I301" s="569"/>
      <c r="J301" s="569"/>
      <c r="K301" s="582">
        <v>0</v>
      </c>
      <c r="L301" s="569">
        <v>2</v>
      </c>
      <c r="M301" s="570">
        <v>163.54</v>
      </c>
    </row>
    <row r="302" spans="1:13" ht="14.4" customHeight="1" x14ac:dyDescent="0.3">
      <c r="A302" s="565" t="s">
        <v>2275</v>
      </c>
      <c r="B302" s="566" t="s">
        <v>1773</v>
      </c>
      <c r="C302" s="566" t="s">
        <v>1775</v>
      </c>
      <c r="D302" s="566" t="s">
        <v>1776</v>
      </c>
      <c r="E302" s="566" t="s">
        <v>1777</v>
      </c>
      <c r="F302" s="569">
        <v>1</v>
      </c>
      <c r="G302" s="569">
        <v>32.71</v>
      </c>
      <c r="H302" s="582">
        <v>1</v>
      </c>
      <c r="I302" s="569"/>
      <c r="J302" s="569"/>
      <c r="K302" s="582">
        <v>0</v>
      </c>
      <c r="L302" s="569">
        <v>1</v>
      </c>
      <c r="M302" s="570">
        <v>32.71</v>
      </c>
    </row>
    <row r="303" spans="1:13" ht="14.4" customHeight="1" x14ac:dyDescent="0.3">
      <c r="A303" s="565" t="s">
        <v>2275</v>
      </c>
      <c r="B303" s="566" t="s">
        <v>1778</v>
      </c>
      <c r="C303" s="566" t="s">
        <v>1780</v>
      </c>
      <c r="D303" s="566" t="s">
        <v>833</v>
      </c>
      <c r="E303" s="566" t="s">
        <v>834</v>
      </c>
      <c r="F303" s="569"/>
      <c r="G303" s="569"/>
      <c r="H303" s="582">
        <v>0</v>
      </c>
      <c r="I303" s="569">
        <v>25</v>
      </c>
      <c r="J303" s="569">
        <v>4761.9999999999991</v>
      </c>
      <c r="K303" s="582">
        <v>1</v>
      </c>
      <c r="L303" s="569">
        <v>25</v>
      </c>
      <c r="M303" s="570">
        <v>4761.9999999999991</v>
      </c>
    </row>
    <row r="304" spans="1:13" ht="14.4" customHeight="1" x14ac:dyDescent="0.3">
      <c r="A304" s="565" t="s">
        <v>2275</v>
      </c>
      <c r="B304" s="566" t="s">
        <v>1778</v>
      </c>
      <c r="C304" s="566" t="s">
        <v>1781</v>
      </c>
      <c r="D304" s="566" t="s">
        <v>833</v>
      </c>
      <c r="E304" s="566" t="s">
        <v>835</v>
      </c>
      <c r="F304" s="569"/>
      <c r="G304" s="569"/>
      <c r="H304" s="582">
        <v>0</v>
      </c>
      <c r="I304" s="569">
        <v>6</v>
      </c>
      <c r="J304" s="569">
        <v>3673.56</v>
      </c>
      <c r="K304" s="582">
        <v>1</v>
      </c>
      <c r="L304" s="569">
        <v>6</v>
      </c>
      <c r="M304" s="570">
        <v>3673.56</v>
      </c>
    </row>
    <row r="305" spans="1:13" ht="14.4" customHeight="1" x14ac:dyDescent="0.3">
      <c r="A305" s="565" t="s">
        <v>2275</v>
      </c>
      <c r="B305" s="566" t="s">
        <v>1785</v>
      </c>
      <c r="C305" s="566" t="s">
        <v>1786</v>
      </c>
      <c r="D305" s="566" t="s">
        <v>583</v>
      </c>
      <c r="E305" s="566" t="s">
        <v>584</v>
      </c>
      <c r="F305" s="569">
        <v>1</v>
      </c>
      <c r="G305" s="569">
        <v>0</v>
      </c>
      <c r="H305" s="582"/>
      <c r="I305" s="569"/>
      <c r="J305" s="569"/>
      <c r="K305" s="582"/>
      <c r="L305" s="569">
        <v>1</v>
      </c>
      <c r="M305" s="570">
        <v>0</v>
      </c>
    </row>
    <row r="306" spans="1:13" ht="14.4" customHeight="1" x14ac:dyDescent="0.3">
      <c r="A306" s="565" t="s">
        <v>2275</v>
      </c>
      <c r="B306" s="566" t="s">
        <v>1791</v>
      </c>
      <c r="C306" s="566" t="s">
        <v>2583</v>
      </c>
      <c r="D306" s="566" t="s">
        <v>1793</v>
      </c>
      <c r="E306" s="566" t="s">
        <v>2584</v>
      </c>
      <c r="F306" s="569"/>
      <c r="G306" s="569"/>
      <c r="H306" s="582">
        <v>0</v>
      </c>
      <c r="I306" s="569">
        <v>2</v>
      </c>
      <c r="J306" s="569">
        <v>380.96</v>
      </c>
      <c r="K306" s="582">
        <v>1</v>
      </c>
      <c r="L306" s="569">
        <v>2</v>
      </c>
      <c r="M306" s="570">
        <v>380.96</v>
      </c>
    </row>
    <row r="307" spans="1:13" ht="14.4" customHeight="1" x14ac:dyDescent="0.3">
      <c r="A307" s="565" t="s">
        <v>2275</v>
      </c>
      <c r="B307" s="566" t="s">
        <v>1795</v>
      </c>
      <c r="C307" s="566" t="s">
        <v>3249</v>
      </c>
      <c r="D307" s="566" t="s">
        <v>1467</v>
      </c>
      <c r="E307" s="566" t="s">
        <v>3250</v>
      </c>
      <c r="F307" s="569"/>
      <c r="G307" s="569"/>
      <c r="H307" s="582">
        <v>0</v>
      </c>
      <c r="I307" s="569">
        <v>3</v>
      </c>
      <c r="J307" s="569">
        <v>420.09000000000003</v>
      </c>
      <c r="K307" s="582">
        <v>1</v>
      </c>
      <c r="L307" s="569">
        <v>3</v>
      </c>
      <c r="M307" s="570">
        <v>420.09000000000003</v>
      </c>
    </row>
    <row r="308" spans="1:13" ht="14.4" customHeight="1" x14ac:dyDescent="0.3">
      <c r="A308" s="565" t="s">
        <v>2275</v>
      </c>
      <c r="B308" s="566" t="s">
        <v>1827</v>
      </c>
      <c r="C308" s="566" t="s">
        <v>2893</v>
      </c>
      <c r="D308" s="566" t="s">
        <v>981</v>
      </c>
      <c r="E308" s="566" t="s">
        <v>2894</v>
      </c>
      <c r="F308" s="569">
        <v>1</v>
      </c>
      <c r="G308" s="569">
        <v>0</v>
      </c>
      <c r="H308" s="582"/>
      <c r="I308" s="569"/>
      <c r="J308" s="569"/>
      <c r="K308" s="582"/>
      <c r="L308" s="569">
        <v>1</v>
      </c>
      <c r="M308" s="570">
        <v>0</v>
      </c>
    </row>
    <row r="309" spans="1:13" ht="14.4" customHeight="1" x14ac:dyDescent="0.3">
      <c r="A309" s="565" t="s">
        <v>2275</v>
      </c>
      <c r="B309" s="566" t="s">
        <v>1827</v>
      </c>
      <c r="C309" s="566" t="s">
        <v>1828</v>
      </c>
      <c r="D309" s="566" t="s">
        <v>1448</v>
      </c>
      <c r="E309" s="566" t="s">
        <v>1829</v>
      </c>
      <c r="F309" s="569"/>
      <c r="G309" s="569"/>
      <c r="H309" s="582">
        <v>0</v>
      </c>
      <c r="I309" s="569">
        <v>1</v>
      </c>
      <c r="J309" s="569">
        <v>86.41</v>
      </c>
      <c r="K309" s="582">
        <v>1</v>
      </c>
      <c r="L309" s="569">
        <v>1</v>
      </c>
      <c r="M309" s="570">
        <v>86.41</v>
      </c>
    </row>
    <row r="310" spans="1:13" ht="14.4" customHeight="1" x14ac:dyDescent="0.3">
      <c r="A310" s="565" t="s">
        <v>2275</v>
      </c>
      <c r="B310" s="566" t="s">
        <v>1834</v>
      </c>
      <c r="C310" s="566" t="s">
        <v>2671</v>
      </c>
      <c r="D310" s="566" t="s">
        <v>2672</v>
      </c>
      <c r="E310" s="566" t="s">
        <v>2495</v>
      </c>
      <c r="F310" s="569"/>
      <c r="G310" s="569"/>
      <c r="H310" s="582">
        <v>0</v>
      </c>
      <c r="I310" s="569">
        <v>1</v>
      </c>
      <c r="J310" s="569">
        <v>96.57</v>
      </c>
      <c r="K310" s="582">
        <v>1</v>
      </c>
      <c r="L310" s="569">
        <v>1</v>
      </c>
      <c r="M310" s="570">
        <v>96.57</v>
      </c>
    </row>
    <row r="311" spans="1:13" ht="14.4" customHeight="1" x14ac:dyDescent="0.3">
      <c r="A311" s="565" t="s">
        <v>2275</v>
      </c>
      <c r="B311" s="566" t="s">
        <v>1834</v>
      </c>
      <c r="C311" s="566" t="s">
        <v>1836</v>
      </c>
      <c r="D311" s="566" t="s">
        <v>1837</v>
      </c>
      <c r="E311" s="566" t="s">
        <v>1838</v>
      </c>
      <c r="F311" s="569"/>
      <c r="G311" s="569"/>
      <c r="H311" s="582">
        <v>0</v>
      </c>
      <c r="I311" s="569">
        <v>6</v>
      </c>
      <c r="J311" s="569">
        <v>937.5</v>
      </c>
      <c r="K311" s="582">
        <v>1</v>
      </c>
      <c r="L311" s="569">
        <v>6</v>
      </c>
      <c r="M311" s="570">
        <v>937.5</v>
      </c>
    </row>
    <row r="312" spans="1:13" ht="14.4" customHeight="1" x14ac:dyDescent="0.3">
      <c r="A312" s="565" t="s">
        <v>2275</v>
      </c>
      <c r="B312" s="566" t="s">
        <v>1834</v>
      </c>
      <c r="C312" s="566" t="s">
        <v>1839</v>
      </c>
      <c r="D312" s="566" t="s">
        <v>1840</v>
      </c>
      <c r="E312" s="566" t="s">
        <v>1534</v>
      </c>
      <c r="F312" s="569"/>
      <c r="G312" s="569"/>
      <c r="H312" s="582">
        <v>0</v>
      </c>
      <c r="I312" s="569">
        <v>1</v>
      </c>
      <c r="J312" s="569">
        <v>193.14</v>
      </c>
      <c r="K312" s="582">
        <v>1</v>
      </c>
      <c r="L312" s="569">
        <v>1</v>
      </c>
      <c r="M312" s="570">
        <v>193.14</v>
      </c>
    </row>
    <row r="313" spans="1:13" ht="14.4" customHeight="1" x14ac:dyDescent="0.3">
      <c r="A313" s="565" t="s">
        <v>2275</v>
      </c>
      <c r="B313" s="566" t="s">
        <v>1841</v>
      </c>
      <c r="C313" s="566" t="s">
        <v>1843</v>
      </c>
      <c r="D313" s="566" t="s">
        <v>1411</v>
      </c>
      <c r="E313" s="566" t="s">
        <v>1413</v>
      </c>
      <c r="F313" s="569"/>
      <c r="G313" s="569"/>
      <c r="H313" s="582">
        <v>0</v>
      </c>
      <c r="I313" s="569">
        <v>7</v>
      </c>
      <c r="J313" s="569">
        <v>4377.03</v>
      </c>
      <c r="K313" s="582">
        <v>1</v>
      </c>
      <c r="L313" s="569">
        <v>7</v>
      </c>
      <c r="M313" s="570">
        <v>4377.03</v>
      </c>
    </row>
    <row r="314" spans="1:13" ht="14.4" customHeight="1" x14ac:dyDescent="0.3">
      <c r="A314" s="565" t="s">
        <v>2275</v>
      </c>
      <c r="B314" s="566" t="s">
        <v>1841</v>
      </c>
      <c r="C314" s="566" t="s">
        <v>1844</v>
      </c>
      <c r="D314" s="566" t="s">
        <v>1411</v>
      </c>
      <c r="E314" s="566" t="s">
        <v>1414</v>
      </c>
      <c r="F314" s="569"/>
      <c r="G314" s="569"/>
      <c r="H314" s="582">
        <v>0</v>
      </c>
      <c r="I314" s="569">
        <v>10</v>
      </c>
      <c r="J314" s="569">
        <v>9379.2999999999993</v>
      </c>
      <c r="K314" s="582">
        <v>1</v>
      </c>
      <c r="L314" s="569">
        <v>10</v>
      </c>
      <c r="M314" s="570">
        <v>9379.2999999999993</v>
      </c>
    </row>
    <row r="315" spans="1:13" ht="14.4" customHeight="1" x14ac:dyDescent="0.3">
      <c r="A315" s="565" t="s">
        <v>2275</v>
      </c>
      <c r="B315" s="566" t="s">
        <v>1841</v>
      </c>
      <c r="C315" s="566" t="s">
        <v>2622</v>
      </c>
      <c r="D315" s="566" t="s">
        <v>1460</v>
      </c>
      <c r="E315" s="566" t="s">
        <v>1414</v>
      </c>
      <c r="F315" s="569"/>
      <c r="G315" s="569"/>
      <c r="H315" s="582">
        <v>0</v>
      </c>
      <c r="I315" s="569">
        <v>2</v>
      </c>
      <c r="J315" s="569">
        <v>3499.38</v>
      </c>
      <c r="K315" s="582">
        <v>1</v>
      </c>
      <c r="L315" s="569">
        <v>2</v>
      </c>
      <c r="M315" s="570">
        <v>3499.38</v>
      </c>
    </row>
    <row r="316" spans="1:13" ht="14.4" customHeight="1" x14ac:dyDescent="0.3">
      <c r="A316" s="565" t="s">
        <v>2275</v>
      </c>
      <c r="B316" s="566" t="s">
        <v>1852</v>
      </c>
      <c r="C316" s="566" t="s">
        <v>1854</v>
      </c>
      <c r="D316" s="566" t="s">
        <v>1542</v>
      </c>
      <c r="E316" s="566" t="s">
        <v>586</v>
      </c>
      <c r="F316" s="569"/>
      <c r="G316" s="569"/>
      <c r="H316" s="582">
        <v>0</v>
      </c>
      <c r="I316" s="569">
        <v>9</v>
      </c>
      <c r="J316" s="569">
        <v>3733.6500000000005</v>
      </c>
      <c r="K316" s="582">
        <v>1</v>
      </c>
      <c r="L316" s="569">
        <v>9</v>
      </c>
      <c r="M316" s="570">
        <v>3733.6500000000005</v>
      </c>
    </row>
    <row r="317" spans="1:13" ht="14.4" customHeight="1" x14ac:dyDescent="0.3">
      <c r="A317" s="565" t="s">
        <v>2275</v>
      </c>
      <c r="B317" s="566" t="s">
        <v>3546</v>
      </c>
      <c r="C317" s="566" t="s">
        <v>3468</v>
      </c>
      <c r="D317" s="566" t="s">
        <v>3469</v>
      </c>
      <c r="E317" s="566" t="s">
        <v>3470</v>
      </c>
      <c r="F317" s="569"/>
      <c r="G317" s="569"/>
      <c r="H317" s="582">
        <v>0</v>
      </c>
      <c r="I317" s="569">
        <v>6</v>
      </c>
      <c r="J317" s="569">
        <v>1244.58</v>
      </c>
      <c r="K317" s="582">
        <v>1</v>
      </c>
      <c r="L317" s="569">
        <v>6</v>
      </c>
      <c r="M317" s="570">
        <v>1244.58</v>
      </c>
    </row>
    <row r="318" spans="1:13" ht="14.4" customHeight="1" x14ac:dyDescent="0.3">
      <c r="A318" s="565" t="s">
        <v>2275</v>
      </c>
      <c r="B318" s="566" t="s">
        <v>3544</v>
      </c>
      <c r="C318" s="566" t="s">
        <v>2925</v>
      </c>
      <c r="D318" s="566" t="s">
        <v>2926</v>
      </c>
      <c r="E318" s="566" t="s">
        <v>512</v>
      </c>
      <c r="F318" s="569"/>
      <c r="G318" s="569"/>
      <c r="H318" s="582">
        <v>0</v>
      </c>
      <c r="I318" s="569">
        <v>1</v>
      </c>
      <c r="J318" s="569">
        <v>2484.9699999999998</v>
      </c>
      <c r="K318" s="582">
        <v>1</v>
      </c>
      <c r="L318" s="569">
        <v>1</v>
      </c>
      <c r="M318" s="570">
        <v>2484.9699999999998</v>
      </c>
    </row>
    <row r="319" spans="1:13" ht="14.4" customHeight="1" x14ac:dyDescent="0.3">
      <c r="A319" s="565" t="s">
        <v>2275</v>
      </c>
      <c r="B319" s="566" t="s">
        <v>1862</v>
      </c>
      <c r="C319" s="566" t="s">
        <v>1864</v>
      </c>
      <c r="D319" s="566" t="s">
        <v>1374</v>
      </c>
      <c r="E319" s="566" t="s">
        <v>1865</v>
      </c>
      <c r="F319" s="569"/>
      <c r="G319" s="569"/>
      <c r="H319" s="582">
        <v>0</v>
      </c>
      <c r="I319" s="569">
        <v>2</v>
      </c>
      <c r="J319" s="569">
        <v>242.32</v>
      </c>
      <c r="K319" s="582">
        <v>1</v>
      </c>
      <c r="L319" s="569">
        <v>2</v>
      </c>
      <c r="M319" s="570">
        <v>242.32</v>
      </c>
    </row>
    <row r="320" spans="1:13" ht="14.4" customHeight="1" x14ac:dyDescent="0.3">
      <c r="A320" s="565" t="s">
        <v>2275</v>
      </c>
      <c r="B320" s="566" t="s">
        <v>1862</v>
      </c>
      <c r="C320" s="566" t="s">
        <v>1866</v>
      </c>
      <c r="D320" s="566" t="s">
        <v>1374</v>
      </c>
      <c r="E320" s="566" t="s">
        <v>1867</v>
      </c>
      <c r="F320" s="569"/>
      <c r="G320" s="569"/>
      <c r="H320" s="582">
        <v>0</v>
      </c>
      <c r="I320" s="569">
        <v>1</v>
      </c>
      <c r="J320" s="569">
        <v>242.33</v>
      </c>
      <c r="K320" s="582">
        <v>1</v>
      </c>
      <c r="L320" s="569">
        <v>1</v>
      </c>
      <c r="M320" s="570">
        <v>242.33</v>
      </c>
    </row>
    <row r="321" spans="1:13" ht="14.4" customHeight="1" x14ac:dyDescent="0.3">
      <c r="A321" s="565" t="s">
        <v>2275</v>
      </c>
      <c r="B321" s="566" t="s">
        <v>1862</v>
      </c>
      <c r="C321" s="566" t="s">
        <v>2825</v>
      </c>
      <c r="D321" s="566" t="s">
        <v>546</v>
      </c>
      <c r="E321" s="566" t="s">
        <v>2826</v>
      </c>
      <c r="F321" s="569">
        <v>1</v>
      </c>
      <c r="G321" s="569">
        <v>201.95</v>
      </c>
      <c r="H321" s="582">
        <v>1</v>
      </c>
      <c r="I321" s="569"/>
      <c r="J321" s="569"/>
      <c r="K321" s="582">
        <v>0</v>
      </c>
      <c r="L321" s="569">
        <v>1</v>
      </c>
      <c r="M321" s="570">
        <v>201.95</v>
      </c>
    </row>
    <row r="322" spans="1:13" ht="14.4" customHeight="1" x14ac:dyDescent="0.3">
      <c r="A322" s="565" t="s">
        <v>2275</v>
      </c>
      <c r="B322" s="566" t="s">
        <v>1870</v>
      </c>
      <c r="C322" s="566" t="s">
        <v>1874</v>
      </c>
      <c r="D322" s="566" t="s">
        <v>1875</v>
      </c>
      <c r="E322" s="566" t="s">
        <v>1876</v>
      </c>
      <c r="F322" s="569"/>
      <c r="G322" s="569"/>
      <c r="H322" s="582">
        <v>0</v>
      </c>
      <c r="I322" s="569">
        <v>1</v>
      </c>
      <c r="J322" s="569">
        <v>130.44</v>
      </c>
      <c r="K322" s="582">
        <v>1</v>
      </c>
      <c r="L322" s="569">
        <v>1</v>
      </c>
      <c r="M322" s="570">
        <v>130.44</v>
      </c>
    </row>
    <row r="323" spans="1:13" ht="14.4" customHeight="1" x14ac:dyDescent="0.3">
      <c r="A323" s="565" t="s">
        <v>2275</v>
      </c>
      <c r="B323" s="566" t="s">
        <v>1870</v>
      </c>
      <c r="C323" s="566" t="s">
        <v>2415</v>
      </c>
      <c r="D323" s="566" t="s">
        <v>2416</v>
      </c>
      <c r="E323" s="566" t="s">
        <v>1879</v>
      </c>
      <c r="F323" s="569">
        <v>1</v>
      </c>
      <c r="G323" s="569">
        <v>147.01</v>
      </c>
      <c r="H323" s="582">
        <v>1</v>
      </c>
      <c r="I323" s="569"/>
      <c r="J323" s="569"/>
      <c r="K323" s="582">
        <v>0</v>
      </c>
      <c r="L323" s="569">
        <v>1</v>
      </c>
      <c r="M323" s="570">
        <v>147.01</v>
      </c>
    </row>
    <row r="324" spans="1:13" ht="14.4" customHeight="1" x14ac:dyDescent="0.3">
      <c r="A324" s="565" t="s">
        <v>2275</v>
      </c>
      <c r="B324" s="566" t="s">
        <v>1880</v>
      </c>
      <c r="C324" s="566" t="s">
        <v>1881</v>
      </c>
      <c r="D324" s="566" t="s">
        <v>1431</v>
      </c>
      <c r="E324" s="566" t="s">
        <v>530</v>
      </c>
      <c r="F324" s="569"/>
      <c r="G324" s="569"/>
      <c r="H324" s="582">
        <v>0</v>
      </c>
      <c r="I324" s="569">
        <v>1</v>
      </c>
      <c r="J324" s="569">
        <v>254.43</v>
      </c>
      <c r="K324" s="582">
        <v>1</v>
      </c>
      <c r="L324" s="569">
        <v>1</v>
      </c>
      <c r="M324" s="570">
        <v>254.43</v>
      </c>
    </row>
    <row r="325" spans="1:13" ht="14.4" customHeight="1" x14ac:dyDescent="0.3">
      <c r="A325" s="565" t="s">
        <v>2275</v>
      </c>
      <c r="B325" s="566" t="s">
        <v>1883</v>
      </c>
      <c r="C325" s="566" t="s">
        <v>2340</v>
      </c>
      <c r="D325" s="566" t="s">
        <v>540</v>
      </c>
      <c r="E325" s="566" t="s">
        <v>941</v>
      </c>
      <c r="F325" s="569">
        <v>1</v>
      </c>
      <c r="G325" s="569">
        <v>0</v>
      </c>
      <c r="H325" s="582"/>
      <c r="I325" s="569"/>
      <c r="J325" s="569"/>
      <c r="K325" s="582"/>
      <c r="L325" s="569">
        <v>1</v>
      </c>
      <c r="M325" s="570">
        <v>0</v>
      </c>
    </row>
    <row r="326" spans="1:13" ht="14.4" customHeight="1" x14ac:dyDescent="0.3">
      <c r="A326" s="565" t="s">
        <v>2275</v>
      </c>
      <c r="B326" s="566" t="s">
        <v>1883</v>
      </c>
      <c r="C326" s="566" t="s">
        <v>1887</v>
      </c>
      <c r="D326" s="566" t="s">
        <v>540</v>
      </c>
      <c r="E326" s="566" t="s">
        <v>541</v>
      </c>
      <c r="F326" s="569">
        <v>10</v>
      </c>
      <c r="G326" s="569">
        <v>337.29999999999995</v>
      </c>
      <c r="H326" s="582">
        <v>1</v>
      </c>
      <c r="I326" s="569"/>
      <c r="J326" s="569"/>
      <c r="K326" s="582">
        <v>0</v>
      </c>
      <c r="L326" s="569">
        <v>10</v>
      </c>
      <c r="M326" s="570">
        <v>337.29999999999995</v>
      </c>
    </row>
    <row r="327" spans="1:13" ht="14.4" customHeight="1" x14ac:dyDescent="0.3">
      <c r="A327" s="565" t="s">
        <v>2275</v>
      </c>
      <c r="B327" s="566" t="s">
        <v>1888</v>
      </c>
      <c r="C327" s="566" t="s">
        <v>1890</v>
      </c>
      <c r="D327" s="566" t="s">
        <v>571</v>
      </c>
      <c r="E327" s="566" t="s">
        <v>572</v>
      </c>
      <c r="F327" s="569">
        <v>4</v>
      </c>
      <c r="G327" s="569">
        <v>199.68</v>
      </c>
      <c r="H327" s="582">
        <v>1</v>
      </c>
      <c r="I327" s="569"/>
      <c r="J327" s="569"/>
      <c r="K327" s="582">
        <v>0</v>
      </c>
      <c r="L327" s="569">
        <v>4</v>
      </c>
      <c r="M327" s="570">
        <v>199.68</v>
      </c>
    </row>
    <row r="328" spans="1:13" ht="14.4" customHeight="1" x14ac:dyDescent="0.3">
      <c r="A328" s="565" t="s">
        <v>2275</v>
      </c>
      <c r="B328" s="566" t="s">
        <v>1888</v>
      </c>
      <c r="C328" s="566" t="s">
        <v>1891</v>
      </c>
      <c r="D328" s="566" t="s">
        <v>1892</v>
      </c>
      <c r="E328" s="566" t="s">
        <v>1014</v>
      </c>
      <c r="F328" s="569">
        <v>1</v>
      </c>
      <c r="G328" s="569">
        <v>60.02</v>
      </c>
      <c r="H328" s="582">
        <v>1</v>
      </c>
      <c r="I328" s="569"/>
      <c r="J328" s="569"/>
      <c r="K328" s="582">
        <v>0</v>
      </c>
      <c r="L328" s="569">
        <v>1</v>
      </c>
      <c r="M328" s="570">
        <v>60.02</v>
      </c>
    </row>
    <row r="329" spans="1:13" ht="14.4" customHeight="1" x14ac:dyDescent="0.3">
      <c r="A329" s="565" t="s">
        <v>2275</v>
      </c>
      <c r="B329" s="566" t="s">
        <v>1896</v>
      </c>
      <c r="C329" s="566" t="s">
        <v>1897</v>
      </c>
      <c r="D329" s="566" t="s">
        <v>1443</v>
      </c>
      <c r="E329" s="566" t="s">
        <v>1444</v>
      </c>
      <c r="F329" s="569"/>
      <c r="G329" s="569"/>
      <c r="H329" s="582">
        <v>0</v>
      </c>
      <c r="I329" s="569">
        <v>5</v>
      </c>
      <c r="J329" s="569">
        <v>209.45</v>
      </c>
      <c r="K329" s="582">
        <v>1</v>
      </c>
      <c r="L329" s="569">
        <v>5</v>
      </c>
      <c r="M329" s="570">
        <v>209.45</v>
      </c>
    </row>
    <row r="330" spans="1:13" ht="14.4" customHeight="1" x14ac:dyDescent="0.3">
      <c r="A330" s="565" t="s">
        <v>2275</v>
      </c>
      <c r="B330" s="566" t="s">
        <v>1898</v>
      </c>
      <c r="C330" s="566" t="s">
        <v>1900</v>
      </c>
      <c r="D330" s="566" t="s">
        <v>1901</v>
      </c>
      <c r="E330" s="566" t="s">
        <v>1902</v>
      </c>
      <c r="F330" s="569">
        <v>3</v>
      </c>
      <c r="G330" s="569">
        <v>94.289999999999992</v>
      </c>
      <c r="H330" s="582">
        <v>1</v>
      </c>
      <c r="I330" s="569"/>
      <c r="J330" s="569"/>
      <c r="K330" s="582">
        <v>0</v>
      </c>
      <c r="L330" s="569">
        <v>3</v>
      </c>
      <c r="M330" s="570">
        <v>94.289999999999992</v>
      </c>
    </row>
    <row r="331" spans="1:13" ht="14.4" customHeight="1" x14ac:dyDescent="0.3">
      <c r="A331" s="565" t="s">
        <v>2275</v>
      </c>
      <c r="B331" s="566" t="s">
        <v>1898</v>
      </c>
      <c r="C331" s="566" t="s">
        <v>1904</v>
      </c>
      <c r="D331" s="566" t="s">
        <v>468</v>
      </c>
      <c r="E331" s="566" t="s">
        <v>483</v>
      </c>
      <c r="F331" s="569">
        <v>1</v>
      </c>
      <c r="G331" s="569">
        <v>56.02</v>
      </c>
      <c r="H331" s="582">
        <v>1</v>
      </c>
      <c r="I331" s="569"/>
      <c r="J331" s="569"/>
      <c r="K331" s="582">
        <v>0</v>
      </c>
      <c r="L331" s="569">
        <v>1</v>
      </c>
      <c r="M331" s="570">
        <v>56.02</v>
      </c>
    </row>
    <row r="332" spans="1:13" ht="14.4" customHeight="1" x14ac:dyDescent="0.3">
      <c r="A332" s="565" t="s">
        <v>2275</v>
      </c>
      <c r="B332" s="566" t="s">
        <v>1898</v>
      </c>
      <c r="C332" s="566" t="s">
        <v>1905</v>
      </c>
      <c r="D332" s="566" t="s">
        <v>1439</v>
      </c>
      <c r="E332" s="566" t="s">
        <v>555</v>
      </c>
      <c r="F332" s="569"/>
      <c r="G332" s="569"/>
      <c r="H332" s="582">
        <v>0</v>
      </c>
      <c r="I332" s="569">
        <v>2</v>
      </c>
      <c r="J332" s="569">
        <v>89.78</v>
      </c>
      <c r="K332" s="582">
        <v>1</v>
      </c>
      <c r="L332" s="569">
        <v>2</v>
      </c>
      <c r="M332" s="570">
        <v>89.78</v>
      </c>
    </row>
    <row r="333" spans="1:13" ht="14.4" customHeight="1" x14ac:dyDescent="0.3">
      <c r="A333" s="565" t="s">
        <v>2275</v>
      </c>
      <c r="B333" s="566" t="s">
        <v>1898</v>
      </c>
      <c r="C333" s="566" t="s">
        <v>1907</v>
      </c>
      <c r="D333" s="566" t="s">
        <v>1908</v>
      </c>
      <c r="E333" s="566" t="s">
        <v>555</v>
      </c>
      <c r="F333" s="569">
        <v>6</v>
      </c>
      <c r="G333" s="569">
        <v>269.34000000000003</v>
      </c>
      <c r="H333" s="582">
        <v>1</v>
      </c>
      <c r="I333" s="569"/>
      <c r="J333" s="569"/>
      <c r="K333" s="582">
        <v>0</v>
      </c>
      <c r="L333" s="569">
        <v>6</v>
      </c>
      <c r="M333" s="570">
        <v>269.34000000000003</v>
      </c>
    </row>
    <row r="334" spans="1:13" ht="14.4" customHeight="1" x14ac:dyDescent="0.3">
      <c r="A334" s="565" t="s">
        <v>2275</v>
      </c>
      <c r="B334" s="566" t="s">
        <v>1909</v>
      </c>
      <c r="C334" s="566" t="s">
        <v>1910</v>
      </c>
      <c r="D334" s="566" t="s">
        <v>1540</v>
      </c>
      <c r="E334" s="566" t="s">
        <v>1541</v>
      </c>
      <c r="F334" s="569"/>
      <c r="G334" s="569"/>
      <c r="H334" s="582">
        <v>0</v>
      </c>
      <c r="I334" s="569">
        <v>2</v>
      </c>
      <c r="J334" s="569">
        <v>50.14</v>
      </c>
      <c r="K334" s="582">
        <v>1</v>
      </c>
      <c r="L334" s="569">
        <v>2</v>
      </c>
      <c r="M334" s="570">
        <v>50.14</v>
      </c>
    </row>
    <row r="335" spans="1:13" ht="14.4" customHeight="1" x14ac:dyDescent="0.3">
      <c r="A335" s="565" t="s">
        <v>2275</v>
      </c>
      <c r="B335" s="566" t="s">
        <v>1911</v>
      </c>
      <c r="C335" s="566" t="s">
        <v>2286</v>
      </c>
      <c r="D335" s="566" t="s">
        <v>1538</v>
      </c>
      <c r="E335" s="566" t="s">
        <v>1371</v>
      </c>
      <c r="F335" s="569"/>
      <c r="G335" s="569"/>
      <c r="H335" s="582">
        <v>0</v>
      </c>
      <c r="I335" s="569">
        <v>1</v>
      </c>
      <c r="J335" s="569">
        <v>81.209999999999994</v>
      </c>
      <c r="K335" s="582">
        <v>1</v>
      </c>
      <c r="L335" s="569">
        <v>1</v>
      </c>
      <c r="M335" s="570">
        <v>81.209999999999994</v>
      </c>
    </row>
    <row r="336" spans="1:13" ht="14.4" customHeight="1" x14ac:dyDescent="0.3">
      <c r="A336" s="565" t="s">
        <v>2275</v>
      </c>
      <c r="B336" s="566" t="s">
        <v>1911</v>
      </c>
      <c r="C336" s="566" t="s">
        <v>1914</v>
      </c>
      <c r="D336" s="566" t="s">
        <v>1533</v>
      </c>
      <c r="E336" s="566" t="s">
        <v>503</v>
      </c>
      <c r="F336" s="569"/>
      <c r="G336" s="569"/>
      <c r="H336" s="582">
        <v>0</v>
      </c>
      <c r="I336" s="569">
        <v>9</v>
      </c>
      <c r="J336" s="569">
        <v>548.28</v>
      </c>
      <c r="K336" s="582">
        <v>1</v>
      </c>
      <c r="L336" s="569">
        <v>9</v>
      </c>
      <c r="M336" s="570">
        <v>548.28</v>
      </c>
    </row>
    <row r="337" spans="1:13" ht="14.4" customHeight="1" x14ac:dyDescent="0.3">
      <c r="A337" s="565" t="s">
        <v>2275</v>
      </c>
      <c r="B337" s="566" t="s">
        <v>1911</v>
      </c>
      <c r="C337" s="566" t="s">
        <v>3389</v>
      </c>
      <c r="D337" s="566" t="s">
        <v>3390</v>
      </c>
      <c r="E337" s="566" t="s">
        <v>503</v>
      </c>
      <c r="F337" s="569">
        <v>9</v>
      </c>
      <c r="G337" s="569">
        <v>548.28</v>
      </c>
      <c r="H337" s="582">
        <v>1</v>
      </c>
      <c r="I337" s="569"/>
      <c r="J337" s="569"/>
      <c r="K337" s="582">
        <v>0</v>
      </c>
      <c r="L337" s="569">
        <v>9</v>
      </c>
      <c r="M337" s="570">
        <v>548.28</v>
      </c>
    </row>
    <row r="338" spans="1:13" ht="14.4" customHeight="1" x14ac:dyDescent="0.3">
      <c r="A338" s="565" t="s">
        <v>2275</v>
      </c>
      <c r="B338" s="566" t="s">
        <v>1916</v>
      </c>
      <c r="C338" s="566" t="s">
        <v>1919</v>
      </c>
      <c r="D338" s="566" t="s">
        <v>470</v>
      </c>
      <c r="E338" s="566" t="s">
        <v>1920</v>
      </c>
      <c r="F338" s="569">
        <v>20</v>
      </c>
      <c r="G338" s="569">
        <v>1033.8000000000002</v>
      </c>
      <c r="H338" s="582">
        <v>1</v>
      </c>
      <c r="I338" s="569"/>
      <c r="J338" s="569"/>
      <c r="K338" s="582">
        <v>0</v>
      </c>
      <c r="L338" s="569">
        <v>20</v>
      </c>
      <c r="M338" s="570">
        <v>1033.8000000000002</v>
      </c>
    </row>
    <row r="339" spans="1:13" ht="14.4" customHeight="1" x14ac:dyDescent="0.3">
      <c r="A339" s="565" t="s">
        <v>2275</v>
      </c>
      <c r="B339" s="566" t="s">
        <v>1922</v>
      </c>
      <c r="C339" s="566" t="s">
        <v>2954</v>
      </c>
      <c r="D339" s="566" t="s">
        <v>550</v>
      </c>
      <c r="E339" s="566" t="s">
        <v>1924</v>
      </c>
      <c r="F339" s="569">
        <v>1</v>
      </c>
      <c r="G339" s="569">
        <v>0</v>
      </c>
      <c r="H339" s="582"/>
      <c r="I339" s="569"/>
      <c r="J339" s="569"/>
      <c r="K339" s="582"/>
      <c r="L339" s="569">
        <v>1</v>
      </c>
      <c r="M339" s="570">
        <v>0</v>
      </c>
    </row>
    <row r="340" spans="1:13" ht="14.4" customHeight="1" x14ac:dyDescent="0.3">
      <c r="A340" s="565" t="s">
        <v>2275</v>
      </c>
      <c r="B340" s="566" t="s">
        <v>1925</v>
      </c>
      <c r="C340" s="566" t="s">
        <v>3405</v>
      </c>
      <c r="D340" s="566" t="s">
        <v>3406</v>
      </c>
      <c r="E340" s="566" t="s">
        <v>1534</v>
      </c>
      <c r="F340" s="569"/>
      <c r="G340" s="569"/>
      <c r="H340" s="582">
        <v>0</v>
      </c>
      <c r="I340" s="569">
        <v>1</v>
      </c>
      <c r="J340" s="569">
        <v>80.77</v>
      </c>
      <c r="K340" s="582">
        <v>1</v>
      </c>
      <c r="L340" s="569">
        <v>1</v>
      </c>
      <c r="M340" s="570">
        <v>80.77</v>
      </c>
    </row>
    <row r="341" spans="1:13" ht="14.4" customHeight="1" x14ac:dyDescent="0.3">
      <c r="A341" s="565" t="s">
        <v>2275</v>
      </c>
      <c r="B341" s="566" t="s">
        <v>1927</v>
      </c>
      <c r="C341" s="566" t="s">
        <v>2912</v>
      </c>
      <c r="D341" s="566" t="s">
        <v>554</v>
      </c>
      <c r="E341" s="566" t="s">
        <v>2913</v>
      </c>
      <c r="F341" s="569">
        <v>1</v>
      </c>
      <c r="G341" s="569">
        <v>0</v>
      </c>
      <c r="H341" s="582"/>
      <c r="I341" s="569"/>
      <c r="J341" s="569"/>
      <c r="K341" s="582"/>
      <c r="L341" s="569">
        <v>1</v>
      </c>
      <c r="M341" s="570">
        <v>0</v>
      </c>
    </row>
    <row r="342" spans="1:13" ht="14.4" customHeight="1" x14ac:dyDescent="0.3">
      <c r="A342" s="565" t="s">
        <v>2275</v>
      </c>
      <c r="B342" s="566" t="s">
        <v>1927</v>
      </c>
      <c r="C342" s="566" t="s">
        <v>1928</v>
      </c>
      <c r="D342" s="566" t="s">
        <v>554</v>
      </c>
      <c r="E342" s="566" t="s">
        <v>555</v>
      </c>
      <c r="F342" s="569">
        <v>8</v>
      </c>
      <c r="G342" s="569">
        <v>809.2</v>
      </c>
      <c r="H342" s="582">
        <v>1</v>
      </c>
      <c r="I342" s="569"/>
      <c r="J342" s="569"/>
      <c r="K342" s="582">
        <v>0</v>
      </c>
      <c r="L342" s="569">
        <v>8</v>
      </c>
      <c r="M342" s="570">
        <v>809.2</v>
      </c>
    </row>
    <row r="343" spans="1:13" ht="14.4" customHeight="1" x14ac:dyDescent="0.3">
      <c r="A343" s="565" t="s">
        <v>2275</v>
      </c>
      <c r="B343" s="566" t="s">
        <v>1927</v>
      </c>
      <c r="C343" s="566" t="s">
        <v>1933</v>
      </c>
      <c r="D343" s="566" t="s">
        <v>1544</v>
      </c>
      <c r="E343" s="566" t="s">
        <v>530</v>
      </c>
      <c r="F343" s="569"/>
      <c r="G343" s="569"/>
      <c r="H343" s="582">
        <v>0</v>
      </c>
      <c r="I343" s="569">
        <v>5</v>
      </c>
      <c r="J343" s="569">
        <v>505.79999999999995</v>
      </c>
      <c r="K343" s="582">
        <v>1</v>
      </c>
      <c r="L343" s="569">
        <v>5</v>
      </c>
      <c r="M343" s="570">
        <v>505.79999999999995</v>
      </c>
    </row>
    <row r="344" spans="1:13" ht="14.4" customHeight="1" x14ac:dyDescent="0.3">
      <c r="A344" s="565" t="s">
        <v>2275</v>
      </c>
      <c r="B344" s="566" t="s">
        <v>1927</v>
      </c>
      <c r="C344" s="566" t="s">
        <v>1934</v>
      </c>
      <c r="D344" s="566" t="s">
        <v>1531</v>
      </c>
      <c r="E344" s="566" t="s">
        <v>1532</v>
      </c>
      <c r="F344" s="569"/>
      <c r="G344" s="569"/>
      <c r="H344" s="582">
        <v>0</v>
      </c>
      <c r="I344" s="569">
        <v>1</v>
      </c>
      <c r="J344" s="569">
        <v>134.86000000000001</v>
      </c>
      <c r="K344" s="582">
        <v>1</v>
      </c>
      <c r="L344" s="569">
        <v>1</v>
      </c>
      <c r="M344" s="570">
        <v>134.86000000000001</v>
      </c>
    </row>
    <row r="345" spans="1:13" ht="14.4" customHeight="1" x14ac:dyDescent="0.3">
      <c r="A345" s="565" t="s">
        <v>2275</v>
      </c>
      <c r="B345" s="566" t="s">
        <v>1936</v>
      </c>
      <c r="C345" s="566" t="s">
        <v>3457</v>
      </c>
      <c r="D345" s="566" t="s">
        <v>3458</v>
      </c>
      <c r="E345" s="566" t="s">
        <v>503</v>
      </c>
      <c r="F345" s="569">
        <v>6</v>
      </c>
      <c r="G345" s="569">
        <v>606.96</v>
      </c>
      <c r="H345" s="582">
        <v>1</v>
      </c>
      <c r="I345" s="569"/>
      <c r="J345" s="569"/>
      <c r="K345" s="582">
        <v>0</v>
      </c>
      <c r="L345" s="569">
        <v>6</v>
      </c>
      <c r="M345" s="570">
        <v>606.96</v>
      </c>
    </row>
    <row r="346" spans="1:13" ht="14.4" customHeight="1" x14ac:dyDescent="0.3">
      <c r="A346" s="565" t="s">
        <v>2275</v>
      </c>
      <c r="B346" s="566" t="s">
        <v>1936</v>
      </c>
      <c r="C346" s="566" t="s">
        <v>2447</v>
      </c>
      <c r="D346" s="566" t="s">
        <v>1363</v>
      </c>
      <c r="E346" s="566" t="s">
        <v>1939</v>
      </c>
      <c r="F346" s="569"/>
      <c r="G346" s="569"/>
      <c r="H346" s="582">
        <v>0</v>
      </c>
      <c r="I346" s="569">
        <v>4</v>
      </c>
      <c r="J346" s="569">
        <v>227.8</v>
      </c>
      <c r="K346" s="582">
        <v>1</v>
      </c>
      <c r="L346" s="569">
        <v>4</v>
      </c>
      <c r="M346" s="570">
        <v>227.8</v>
      </c>
    </row>
    <row r="347" spans="1:13" ht="14.4" customHeight="1" x14ac:dyDescent="0.3">
      <c r="A347" s="565" t="s">
        <v>2275</v>
      </c>
      <c r="B347" s="566" t="s">
        <v>1936</v>
      </c>
      <c r="C347" s="566" t="s">
        <v>2644</v>
      </c>
      <c r="D347" s="566" t="s">
        <v>1365</v>
      </c>
      <c r="E347" s="566" t="s">
        <v>2645</v>
      </c>
      <c r="F347" s="569"/>
      <c r="G347" s="569"/>
      <c r="H347" s="582">
        <v>0</v>
      </c>
      <c r="I347" s="569">
        <v>3</v>
      </c>
      <c r="J347" s="569">
        <v>227.57999999999998</v>
      </c>
      <c r="K347" s="582">
        <v>1</v>
      </c>
      <c r="L347" s="569">
        <v>3</v>
      </c>
      <c r="M347" s="570">
        <v>227.57999999999998</v>
      </c>
    </row>
    <row r="348" spans="1:13" ht="14.4" customHeight="1" x14ac:dyDescent="0.3">
      <c r="A348" s="565" t="s">
        <v>2275</v>
      </c>
      <c r="B348" s="566" t="s">
        <v>1936</v>
      </c>
      <c r="C348" s="566" t="s">
        <v>1943</v>
      </c>
      <c r="D348" s="566" t="s">
        <v>1944</v>
      </c>
      <c r="E348" s="566" t="s">
        <v>503</v>
      </c>
      <c r="F348" s="569"/>
      <c r="G348" s="569"/>
      <c r="H348" s="582">
        <v>0</v>
      </c>
      <c r="I348" s="569">
        <v>2</v>
      </c>
      <c r="J348" s="569">
        <v>202.32</v>
      </c>
      <c r="K348" s="582">
        <v>1</v>
      </c>
      <c r="L348" s="569">
        <v>2</v>
      </c>
      <c r="M348" s="570">
        <v>202.32</v>
      </c>
    </row>
    <row r="349" spans="1:13" ht="14.4" customHeight="1" x14ac:dyDescent="0.3">
      <c r="A349" s="565" t="s">
        <v>2275</v>
      </c>
      <c r="B349" s="566" t="s">
        <v>1945</v>
      </c>
      <c r="C349" s="566" t="s">
        <v>2669</v>
      </c>
      <c r="D349" s="566" t="s">
        <v>1433</v>
      </c>
      <c r="E349" s="566" t="s">
        <v>2670</v>
      </c>
      <c r="F349" s="569"/>
      <c r="G349" s="569"/>
      <c r="H349" s="582">
        <v>0</v>
      </c>
      <c r="I349" s="569">
        <v>2</v>
      </c>
      <c r="J349" s="569">
        <v>188.82</v>
      </c>
      <c r="K349" s="582">
        <v>1</v>
      </c>
      <c r="L349" s="569">
        <v>2</v>
      </c>
      <c r="M349" s="570">
        <v>188.82</v>
      </c>
    </row>
    <row r="350" spans="1:13" ht="14.4" customHeight="1" x14ac:dyDescent="0.3">
      <c r="A350" s="565" t="s">
        <v>2275</v>
      </c>
      <c r="B350" s="566" t="s">
        <v>1945</v>
      </c>
      <c r="C350" s="566" t="s">
        <v>2943</v>
      </c>
      <c r="D350" s="566" t="s">
        <v>2944</v>
      </c>
      <c r="E350" s="566" t="s">
        <v>2945</v>
      </c>
      <c r="F350" s="569">
        <v>1</v>
      </c>
      <c r="G350" s="569">
        <v>0</v>
      </c>
      <c r="H350" s="582"/>
      <c r="I350" s="569"/>
      <c r="J350" s="569"/>
      <c r="K350" s="582"/>
      <c r="L350" s="569">
        <v>1</v>
      </c>
      <c r="M350" s="570">
        <v>0</v>
      </c>
    </row>
    <row r="351" spans="1:13" ht="14.4" customHeight="1" x14ac:dyDescent="0.3">
      <c r="A351" s="565" t="s">
        <v>2275</v>
      </c>
      <c r="B351" s="566" t="s">
        <v>1948</v>
      </c>
      <c r="C351" s="566" t="s">
        <v>3456</v>
      </c>
      <c r="D351" s="566" t="s">
        <v>1950</v>
      </c>
      <c r="E351" s="566" t="s">
        <v>549</v>
      </c>
      <c r="F351" s="569">
        <v>3</v>
      </c>
      <c r="G351" s="569">
        <v>0</v>
      </c>
      <c r="H351" s="582"/>
      <c r="I351" s="569"/>
      <c r="J351" s="569"/>
      <c r="K351" s="582"/>
      <c r="L351" s="569">
        <v>3</v>
      </c>
      <c r="M351" s="570">
        <v>0</v>
      </c>
    </row>
    <row r="352" spans="1:13" ht="14.4" customHeight="1" x14ac:dyDescent="0.3">
      <c r="A352" s="565" t="s">
        <v>2275</v>
      </c>
      <c r="B352" s="566" t="s">
        <v>1948</v>
      </c>
      <c r="C352" s="566" t="s">
        <v>1951</v>
      </c>
      <c r="D352" s="566" t="s">
        <v>1504</v>
      </c>
      <c r="E352" s="566" t="s">
        <v>541</v>
      </c>
      <c r="F352" s="569"/>
      <c r="G352" s="569"/>
      <c r="H352" s="582">
        <v>0</v>
      </c>
      <c r="I352" s="569">
        <v>12</v>
      </c>
      <c r="J352" s="569">
        <v>1220.1600000000001</v>
      </c>
      <c r="K352" s="582">
        <v>1</v>
      </c>
      <c r="L352" s="569">
        <v>12</v>
      </c>
      <c r="M352" s="570">
        <v>1220.1600000000001</v>
      </c>
    </row>
    <row r="353" spans="1:13" ht="14.4" customHeight="1" x14ac:dyDescent="0.3">
      <c r="A353" s="565" t="s">
        <v>2275</v>
      </c>
      <c r="B353" s="566" t="s">
        <v>1957</v>
      </c>
      <c r="C353" s="566" t="s">
        <v>1958</v>
      </c>
      <c r="D353" s="566" t="s">
        <v>1463</v>
      </c>
      <c r="E353" s="566" t="s">
        <v>565</v>
      </c>
      <c r="F353" s="569"/>
      <c r="G353" s="569"/>
      <c r="H353" s="582">
        <v>0</v>
      </c>
      <c r="I353" s="569">
        <v>1</v>
      </c>
      <c r="J353" s="569">
        <v>90.32</v>
      </c>
      <c r="K353" s="582">
        <v>1</v>
      </c>
      <c r="L353" s="569">
        <v>1</v>
      </c>
      <c r="M353" s="570">
        <v>90.32</v>
      </c>
    </row>
    <row r="354" spans="1:13" ht="14.4" customHeight="1" x14ac:dyDescent="0.3">
      <c r="A354" s="565" t="s">
        <v>2275</v>
      </c>
      <c r="B354" s="566" t="s">
        <v>1957</v>
      </c>
      <c r="C354" s="566" t="s">
        <v>1959</v>
      </c>
      <c r="D354" s="566" t="s">
        <v>1960</v>
      </c>
      <c r="E354" s="566" t="s">
        <v>565</v>
      </c>
      <c r="F354" s="569"/>
      <c r="G354" s="569"/>
      <c r="H354" s="582">
        <v>0</v>
      </c>
      <c r="I354" s="569">
        <v>4</v>
      </c>
      <c r="J354" s="569">
        <v>299.48</v>
      </c>
      <c r="K354" s="582">
        <v>1</v>
      </c>
      <c r="L354" s="569">
        <v>4</v>
      </c>
      <c r="M354" s="570">
        <v>299.48</v>
      </c>
    </row>
    <row r="355" spans="1:13" ht="14.4" customHeight="1" x14ac:dyDescent="0.3">
      <c r="A355" s="565" t="s">
        <v>2275</v>
      </c>
      <c r="B355" s="566" t="s">
        <v>1961</v>
      </c>
      <c r="C355" s="566" t="s">
        <v>2914</v>
      </c>
      <c r="D355" s="566" t="s">
        <v>566</v>
      </c>
      <c r="E355" s="566" t="s">
        <v>850</v>
      </c>
      <c r="F355" s="569">
        <v>1</v>
      </c>
      <c r="G355" s="569">
        <v>0</v>
      </c>
      <c r="H355" s="582"/>
      <c r="I355" s="569"/>
      <c r="J355" s="569"/>
      <c r="K355" s="582"/>
      <c r="L355" s="569">
        <v>1</v>
      </c>
      <c r="M355" s="570">
        <v>0</v>
      </c>
    </row>
    <row r="356" spans="1:13" ht="14.4" customHeight="1" x14ac:dyDescent="0.3">
      <c r="A356" s="565" t="s">
        <v>2275</v>
      </c>
      <c r="B356" s="566" t="s">
        <v>1961</v>
      </c>
      <c r="C356" s="566" t="s">
        <v>1962</v>
      </c>
      <c r="D356" s="566" t="s">
        <v>566</v>
      </c>
      <c r="E356" s="566" t="s">
        <v>541</v>
      </c>
      <c r="F356" s="569">
        <v>1</v>
      </c>
      <c r="G356" s="569">
        <v>160.6</v>
      </c>
      <c r="H356" s="582">
        <v>1</v>
      </c>
      <c r="I356" s="569"/>
      <c r="J356" s="569"/>
      <c r="K356" s="582">
        <v>0</v>
      </c>
      <c r="L356" s="569">
        <v>1</v>
      </c>
      <c r="M356" s="570">
        <v>160.6</v>
      </c>
    </row>
    <row r="357" spans="1:13" ht="14.4" customHeight="1" x14ac:dyDescent="0.3">
      <c r="A357" s="565" t="s">
        <v>2275</v>
      </c>
      <c r="B357" s="566" t="s">
        <v>1961</v>
      </c>
      <c r="C357" s="566" t="s">
        <v>3453</v>
      </c>
      <c r="D357" s="566" t="s">
        <v>3238</v>
      </c>
      <c r="E357" s="566" t="s">
        <v>850</v>
      </c>
      <c r="F357" s="569">
        <v>3</v>
      </c>
      <c r="G357" s="569">
        <v>0</v>
      </c>
      <c r="H357" s="582"/>
      <c r="I357" s="569"/>
      <c r="J357" s="569"/>
      <c r="K357" s="582"/>
      <c r="L357" s="569">
        <v>3</v>
      </c>
      <c r="M357" s="570">
        <v>0</v>
      </c>
    </row>
    <row r="358" spans="1:13" ht="14.4" customHeight="1" x14ac:dyDescent="0.3">
      <c r="A358" s="565" t="s">
        <v>2275</v>
      </c>
      <c r="B358" s="566" t="s">
        <v>1961</v>
      </c>
      <c r="C358" s="566" t="s">
        <v>3454</v>
      </c>
      <c r="D358" s="566" t="s">
        <v>3238</v>
      </c>
      <c r="E358" s="566" t="s">
        <v>3455</v>
      </c>
      <c r="F358" s="569">
        <v>2</v>
      </c>
      <c r="G358" s="569">
        <v>0</v>
      </c>
      <c r="H358" s="582"/>
      <c r="I358" s="569"/>
      <c r="J358" s="569"/>
      <c r="K358" s="582"/>
      <c r="L358" s="569">
        <v>2</v>
      </c>
      <c r="M358" s="570">
        <v>0</v>
      </c>
    </row>
    <row r="359" spans="1:13" ht="14.4" customHeight="1" x14ac:dyDescent="0.3">
      <c r="A359" s="565" t="s">
        <v>2275</v>
      </c>
      <c r="B359" s="566" t="s">
        <v>1961</v>
      </c>
      <c r="C359" s="566" t="s">
        <v>2915</v>
      </c>
      <c r="D359" s="566" t="s">
        <v>567</v>
      </c>
      <c r="E359" s="566" t="s">
        <v>850</v>
      </c>
      <c r="F359" s="569">
        <v>1</v>
      </c>
      <c r="G359" s="569">
        <v>0</v>
      </c>
      <c r="H359" s="582"/>
      <c r="I359" s="569"/>
      <c r="J359" s="569"/>
      <c r="K359" s="582"/>
      <c r="L359" s="569">
        <v>1</v>
      </c>
      <c r="M359" s="570">
        <v>0</v>
      </c>
    </row>
    <row r="360" spans="1:13" ht="14.4" customHeight="1" x14ac:dyDescent="0.3">
      <c r="A360" s="565" t="s">
        <v>2275</v>
      </c>
      <c r="B360" s="566" t="s">
        <v>1965</v>
      </c>
      <c r="C360" s="566" t="s">
        <v>2392</v>
      </c>
      <c r="D360" s="566" t="s">
        <v>1502</v>
      </c>
      <c r="E360" s="566" t="s">
        <v>1503</v>
      </c>
      <c r="F360" s="569"/>
      <c r="G360" s="569"/>
      <c r="H360" s="582">
        <v>0</v>
      </c>
      <c r="I360" s="569">
        <v>1</v>
      </c>
      <c r="J360" s="569">
        <v>107.81</v>
      </c>
      <c r="K360" s="582">
        <v>1</v>
      </c>
      <c r="L360" s="569">
        <v>1</v>
      </c>
      <c r="M360" s="570">
        <v>107.81</v>
      </c>
    </row>
    <row r="361" spans="1:13" ht="14.4" customHeight="1" x14ac:dyDescent="0.3">
      <c r="A361" s="565" t="s">
        <v>2275</v>
      </c>
      <c r="B361" s="566" t="s">
        <v>1980</v>
      </c>
      <c r="C361" s="566" t="s">
        <v>1981</v>
      </c>
      <c r="D361" s="566" t="s">
        <v>1545</v>
      </c>
      <c r="E361" s="566" t="s">
        <v>498</v>
      </c>
      <c r="F361" s="569"/>
      <c r="G361" s="569"/>
      <c r="H361" s="582">
        <v>0</v>
      </c>
      <c r="I361" s="569">
        <v>6</v>
      </c>
      <c r="J361" s="569">
        <v>894.84</v>
      </c>
      <c r="K361" s="582">
        <v>1</v>
      </c>
      <c r="L361" s="569">
        <v>6</v>
      </c>
      <c r="M361" s="570">
        <v>894.84</v>
      </c>
    </row>
    <row r="362" spans="1:13" ht="14.4" customHeight="1" x14ac:dyDescent="0.3">
      <c r="A362" s="565" t="s">
        <v>2275</v>
      </c>
      <c r="B362" s="566" t="s">
        <v>1980</v>
      </c>
      <c r="C362" s="566" t="s">
        <v>2790</v>
      </c>
      <c r="D362" s="566" t="s">
        <v>2791</v>
      </c>
      <c r="E362" s="566" t="s">
        <v>1992</v>
      </c>
      <c r="F362" s="569"/>
      <c r="G362" s="569"/>
      <c r="H362" s="582">
        <v>0</v>
      </c>
      <c r="I362" s="569">
        <v>1</v>
      </c>
      <c r="J362" s="569">
        <v>238.81</v>
      </c>
      <c r="K362" s="582">
        <v>1</v>
      </c>
      <c r="L362" s="569">
        <v>1</v>
      </c>
      <c r="M362" s="570">
        <v>238.81</v>
      </c>
    </row>
    <row r="363" spans="1:13" ht="14.4" customHeight="1" x14ac:dyDescent="0.3">
      <c r="A363" s="565" t="s">
        <v>2275</v>
      </c>
      <c r="B363" s="566" t="s">
        <v>1983</v>
      </c>
      <c r="C363" s="566" t="s">
        <v>1986</v>
      </c>
      <c r="D363" s="566" t="s">
        <v>1487</v>
      </c>
      <c r="E363" s="566" t="s">
        <v>512</v>
      </c>
      <c r="F363" s="569"/>
      <c r="G363" s="569"/>
      <c r="H363" s="582">
        <v>0</v>
      </c>
      <c r="I363" s="569">
        <v>4</v>
      </c>
      <c r="J363" s="569">
        <v>477.64</v>
      </c>
      <c r="K363" s="582">
        <v>1</v>
      </c>
      <c r="L363" s="569">
        <v>4</v>
      </c>
      <c r="M363" s="570">
        <v>477.64</v>
      </c>
    </row>
    <row r="364" spans="1:13" ht="14.4" customHeight="1" x14ac:dyDescent="0.3">
      <c r="A364" s="565" t="s">
        <v>2275</v>
      </c>
      <c r="B364" s="566" t="s">
        <v>1983</v>
      </c>
      <c r="C364" s="566" t="s">
        <v>1989</v>
      </c>
      <c r="D364" s="566" t="s">
        <v>1491</v>
      </c>
      <c r="E364" s="566" t="s">
        <v>498</v>
      </c>
      <c r="F364" s="569"/>
      <c r="G364" s="569"/>
      <c r="H364" s="582">
        <v>0</v>
      </c>
      <c r="I364" s="569">
        <v>11</v>
      </c>
      <c r="J364" s="569">
        <v>2838.6799999999994</v>
      </c>
      <c r="K364" s="582">
        <v>1</v>
      </c>
      <c r="L364" s="569">
        <v>11</v>
      </c>
      <c r="M364" s="570">
        <v>2838.6799999999994</v>
      </c>
    </row>
    <row r="365" spans="1:13" ht="14.4" customHeight="1" x14ac:dyDescent="0.3">
      <c r="A365" s="565" t="s">
        <v>2275</v>
      </c>
      <c r="B365" s="566" t="s">
        <v>1983</v>
      </c>
      <c r="C365" s="566" t="s">
        <v>1991</v>
      </c>
      <c r="D365" s="566" t="s">
        <v>1495</v>
      </c>
      <c r="E365" s="566" t="s">
        <v>1992</v>
      </c>
      <c r="F365" s="569"/>
      <c r="G365" s="569"/>
      <c r="H365" s="582">
        <v>0</v>
      </c>
      <c r="I365" s="569">
        <v>2</v>
      </c>
      <c r="J365" s="569">
        <v>717.08</v>
      </c>
      <c r="K365" s="582">
        <v>1</v>
      </c>
      <c r="L365" s="569">
        <v>2</v>
      </c>
      <c r="M365" s="570">
        <v>717.08</v>
      </c>
    </row>
    <row r="366" spans="1:13" ht="14.4" customHeight="1" x14ac:dyDescent="0.3">
      <c r="A366" s="565" t="s">
        <v>2275</v>
      </c>
      <c r="B366" s="566" t="s">
        <v>1995</v>
      </c>
      <c r="C366" s="566" t="s">
        <v>1996</v>
      </c>
      <c r="D366" s="566" t="s">
        <v>1517</v>
      </c>
      <c r="E366" s="566" t="s">
        <v>512</v>
      </c>
      <c r="F366" s="569"/>
      <c r="G366" s="569"/>
      <c r="H366" s="582">
        <v>0</v>
      </c>
      <c r="I366" s="569">
        <v>1</v>
      </c>
      <c r="J366" s="569">
        <v>238.81</v>
      </c>
      <c r="K366" s="582">
        <v>1</v>
      </c>
      <c r="L366" s="569">
        <v>1</v>
      </c>
      <c r="M366" s="570">
        <v>238.81</v>
      </c>
    </row>
    <row r="367" spans="1:13" ht="14.4" customHeight="1" x14ac:dyDescent="0.3">
      <c r="A367" s="565" t="s">
        <v>2275</v>
      </c>
      <c r="B367" s="566" t="s">
        <v>1995</v>
      </c>
      <c r="C367" s="566" t="s">
        <v>1997</v>
      </c>
      <c r="D367" s="566" t="s">
        <v>1516</v>
      </c>
      <c r="E367" s="566" t="s">
        <v>498</v>
      </c>
      <c r="F367" s="569"/>
      <c r="G367" s="569"/>
      <c r="H367" s="582">
        <v>0</v>
      </c>
      <c r="I367" s="569">
        <v>6</v>
      </c>
      <c r="J367" s="569">
        <v>2151.54</v>
      </c>
      <c r="K367" s="582">
        <v>1</v>
      </c>
      <c r="L367" s="569">
        <v>6</v>
      </c>
      <c r="M367" s="570">
        <v>2151.54</v>
      </c>
    </row>
    <row r="368" spans="1:13" ht="14.4" customHeight="1" x14ac:dyDescent="0.3">
      <c r="A368" s="565" t="s">
        <v>2275</v>
      </c>
      <c r="B368" s="566" t="s">
        <v>1998</v>
      </c>
      <c r="C368" s="566" t="s">
        <v>1999</v>
      </c>
      <c r="D368" s="566" t="s">
        <v>1454</v>
      </c>
      <c r="E368" s="566" t="s">
        <v>2000</v>
      </c>
      <c r="F368" s="569"/>
      <c r="G368" s="569"/>
      <c r="H368" s="582">
        <v>0</v>
      </c>
      <c r="I368" s="569">
        <v>4</v>
      </c>
      <c r="J368" s="569">
        <v>628.76</v>
      </c>
      <c r="K368" s="582">
        <v>1</v>
      </c>
      <c r="L368" s="569">
        <v>4</v>
      </c>
      <c r="M368" s="570">
        <v>628.76</v>
      </c>
    </row>
    <row r="369" spans="1:13" ht="14.4" customHeight="1" x14ac:dyDescent="0.3">
      <c r="A369" s="565" t="s">
        <v>2275</v>
      </c>
      <c r="B369" s="566" t="s">
        <v>2001</v>
      </c>
      <c r="C369" s="566" t="s">
        <v>2829</v>
      </c>
      <c r="D369" s="566" t="s">
        <v>2830</v>
      </c>
      <c r="E369" s="566" t="s">
        <v>565</v>
      </c>
      <c r="F369" s="569"/>
      <c r="G369" s="569"/>
      <c r="H369" s="582">
        <v>0</v>
      </c>
      <c r="I369" s="569">
        <v>1</v>
      </c>
      <c r="J369" s="569">
        <v>277.93</v>
      </c>
      <c r="K369" s="582">
        <v>1</v>
      </c>
      <c r="L369" s="569">
        <v>1</v>
      </c>
      <c r="M369" s="570">
        <v>277.93</v>
      </c>
    </row>
    <row r="370" spans="1:13" ht="14.4" customHeight="1" x14ac:dyDescent="0.3">
      <c r="A370" s="565" t="s">
        <v>2275</v>
      </c>
      <c r="B370" s="566" t="s">
        <v>2007</v>
      </c>
      <c r="C370" s="566" t="s">
        <v>2008</v>
      </c>
      <c r="D370" s="566" t="s">
        <v>1422</v>
      </c>
      <c r="E370" s="566" t="s">
        <v>530</v>
      </c>
      <c r="F370" s="569"/>
      <c r="G370" s="569"/>
      <c r="H370" s="582">
        <v>0</v>
      </c>
      <c r="I370" s="569">
        <v>4</v>
      </c>
      <c r="J370" s="569">
        <v>152.52000000000001</v>
      </c>
      <c r="K370" s="582">
        <v>1</v>
      </c>
      <c r="L370" s="569">
        <v>4</v>
      </c>
      <c r="M370" s="570">
        <v>152.52000000000001</v>
      </c>
    </row>
    <row r="371" spans="1:13" ht="14.4" customHeight="1" x14ac:dyDescent="0.3">
      <c r="A371" s="565" t="s">
        <v>2275</v>
      </c>
      <c r="B371" s="566" t="s">
        <v>2011</v>
      </c>
      <c r="C371" s="566" t="s">
        <v>2019</v>
      </c>
      <c r="D371" s="566" t="s">
        <v>2020</v>
      </c>
      <c r="E371" s="566" t="s">
        <v>2021</v>
      </c>
      <c r="F371" s="569">
        <v>1</v>
      </c>
      <c r="G371" s="569">
        <v>108.46</v>
      </c>
      <c r="H371" s="582">
        <v>1</v>
      </c>
      <c r="I371" s="569"/>
      <c r="J371" s="569"/>
      <c r="K371" s="582">
        <v>0</v>
      </c>
      <c r="L371" s="569">
        <v>1</v>
      </c>
      <c r="M371" s="570">
        <v>108.46</v>
      </c>
    </row>
    <row r="372" spans="1:13" ht="14.4" customHeight="1" x14ac:dyDescent="0.3">
      <c r="A372" s="565" t="s">
        <v>2275</v>
      </c>
      <c r="B372" s="566" t="s">
        <v>2011</v>
      </c>
      <c r="C372" s="566" t="s">
        <v>2887</v>
      </c>
      <c r="D372" s="566" t="s">
        <v>2888</v>
      </c>
      <c r="E372" s="566" t="s">
        <v>2889</v>
      </c>
      <c r="F372" s="569"/>
      <c r="G372" s="569"/>
      <c r="H372" s="582">
        <v>0</v>
      </c>
      <c r="I372" s="569">
        <v>1</v>
      </c>
      <c r="J372" s="569">
        <v>130.15</v>
      </c>
      <c r="K372" s="582">
        <v>1</v>
      </c>
      <c r="L372" s="569">
        <v>1</v>
      </c>
      <c r="M372" s="570">
        <v>130.15</v>
      </c>
    </row>
    <row r="373" spans="1:13" ht="14.4" customHeight="1" x14ac:dyDescent="0.3">
      <c r="A373" s="565" t="s">
        <v>2275</v>
      </c>
      <c r="B373" s="566" t="s">
        <v>2011</v>
      </c>
      <c r="C373" s="566" t="s">
        <v>2386</v>
      </c>
      <c r="D373" s="566" t="s">
        <v>1437</v>
      </c>
      <c r="E373" s="566" t="s">
        <v>2387</v>
      </c>
      <c r="F373" s="569">
        <v>1</v>
      </c>
      <c r="G373" s="569">
        <v>0</v>
      </c>
      <c r="H373" s="582"/>
      <c r="I373" s="569"/>
      <c r="J373" s="569"/>
      <c r="K373" s="582"/>
      <c r="L373" s="569">
        <v>1</v>
      </c>
      <c r="M373" s="570">
        <v>0</v>
      </c>
    </row>
    <row r="374" spans="1:13" ht="14.4" customHeight="1" x14ac:dyDescent="0.3">
      <c r="A374" s="565" t="s">
        <v>2275</v>
      </c>
      <c r="B374" s="566" t="s">
        <v>2011</v>
      </c>
      <c r="C374" s="566" t="s">
        <v>2029</v>
      </c>
      <c r="D374" s="566" t="s">
        <v>2030</v>
      </c>
      <c r="E374" s="566" t="s">
        <v>2031</v>
      </c>
      <c r="F374" s="569">
        <v>2</v>
      </c>
      <c r="G374" s="569">
        <v>173.52</v>
      </c>
      <c r="H374" s="582">
        <v>1</v>
      </c>
      <c r="I374" s="569"/>
      <c r="J374" s="569"/>
      <c r="K374" s="582">
        <v>0</v>
      </c>
      <c r="L374" s="569">
        <v>2</v>
      </c>
      <c r="M374" s="570">
        <v>173.52</v>
      </c>
    </row>
    <row r="375" spans="1:13" ht="14.4" customHeight="1" x14ac:dyDescent="0.3">
      <c r="A375" s="565" t="s">
        <v>2275</v>
      </c>
      <c r="B375" s="566" t="s">
        <v>2076</v>
      </c>
      <c r="C375" s="566" t="s">
        <v>2079</v>
      </c>
      <c r="D375" s="566" t="s">
        <v>1626</v>
      </c>
      <c r="E375" s="566" t="s">
        <v>2080</v>
      </c>
      <c r="F375" s="569"/>
      <c r="G375" s="569"/>
      <c r="H375" s="582">
        <v>0</v>
      </c>
      <c r="I375" s="569">
        <v>1</v>
      </c>
      <c r="J375" s="569">
        <v>399.92</v>
      </c>
      <c r="K375" s="582">
        <v>1</v>
      </c>
      <c r="L375" s="569">
        <v>1</v>
      </c>
      <c r="M375" s="570">
        <v>399.92</v>
      </c>
    </row>
    <row r="376" spans="1:13" ht="14.4" customHeight="1" x14ac:dyDescent="0.3">
      <c r="A376" s="565" t="s">
        <v>2275</v>
      </c>
      <c r="B376" s="566" t="s">
        <v>2113</v>
      </c>
      <c r="C376" s="566" t="s">
        <v>2114</v>
      </c>
      <c r="D376" s="566" t="s">
        <v>1372</v>
      </c>
      <c r="E376" s="566" t="s">
        <v>2115</v>
      </c>
      <c r="F376" s="569"/>
      <c r="G376" s="569"/>
      <c r="H376" s="582">
        <v>0</v>
      </c>
      <c r="I376" s="569">
        <v>2</v>
      </c>
      <c r="J376" s="569">
        <v>193.26</v>
      </c>
      <c r="K376" s="582">
        <v>1</v>
      </c>
      <c r="L376" s="569">
        <v>2</v>
      </c>
      <c r="M376" s="570">
        <v>193.26</v>
      </c>
    </row>
    <row r="377" spans="1:13" ht="14.4" customHeight="1" x14ac:dyDescent="0.3">
      <c r="A377" s="565" t="s">
        <v>2275</v>
      </c>
      <c r="B377" s="566" t="s">
        <v>2116</v>
      </c>
      <c r="C377" s="566" t="s">
        <v>2117</v>
      </c>
      <c r="D377" s="566" t="s">
        <v>1506</v>
      </c>
      <c r="E377" s="566" t="s">
        <v>1507</v>
      </c>
      <c r="F377" s="569"/>
      <c r="G377" s="569"/>
      <c r="H377" s="582">
        <v>0</v>
      </c>
      <c r="I377" s="569">
        <v>5</v>
      </c>
      <c r="J377" s="569">
        <v>476.25</v>
      </c>
      <c r="K377" s="582">
        <v>1</v>
      </c>
      <c r="L377" s="569">
        <v>5</v>
      </c>
      <c r="M377" s="570">
        <v>476.25</v>
      </c>
    </row>
    <row r="378" spans="1:13" ht="14.4" customHeight="1" x14ac:dyDescent="0.3">
      <c r="A378" s="565" t="s">
        <v>2275</v>
      </c>
      <c r="B378" s="566" t="s">
        <v>2116</v>
      </c>
      <c r="C378" s="566" t="s">
        <v>2118</v>
      </c>
      <c r="D378" s="566" t="s">
        <v>2119</v>
      </c>
      <c r="E378" s="566" t="s">
        <v>574</v>
      </c>
      <c r="F378" s="569">
        <v>10</v>
      </c>
      <c r="G378" s="569">
        <v>450.82999999999993</v>
      </c>
      <c r="H378" s="582">
        <v>1</v>
      </c>
      <c r="I378" s="569"/>
      <c r="J378" s="569"/>
      <c r="K378" s="582">
        <v>0</v>
      </c>
      <c r="L378" s="569">
        <v>10</v>
      </c>
      <c r="M378" s="570">
        <v>450.82999999999993</v>
      </c>
    </row>
    <row r="379" spans="1:13" ht="14.4" customHeight="1" x14ac:dyDescent="0.3">
      <c r="A379" s="565" t="s">
        <v>2275</v>
      </c>
      <c r="B379" s="566" t="s">
        <v>2138</v>
      </c>
      <c r="C379" s="566" t="s">
        <v>2139</v>
      </c>
      <c r="D379" s="566" t="s">
        <v>1416</v>
      </c>
      <c r="E379" s="566" t="s">
        <v>1417</v>
      </c>
      <c r="F379" s="569"/>
      <c r="G379" s="569"/>
      <c r="H379" s="582">
        <v>0</v>
      </c>
      <c r="I379" s="569">
        <v>3</v>
      </c>
      <c r="J379" s="569">
        <v>147.35999999999999</v>
      </c>
      <c r="K379" s="582">
        <v>1</v>
      </c>
      <c r="L379" s="569">
        <v>3</v>
      </c>
      <c r="M379" s="570">
        <v>147.35999999999999</v>
      </c>
    </row>
    <row r="380" spans="1:13" ht="14.4" customHeight="1" x14ac:dyDescent="0.3">
      <c r="A380" s="565" t="s">
        <v>2275</v>
      </c>
      <c r="B380" s="566" t="s">
        <v>2138</v>
      </c>
      <c r="C380" s="566" t="s">
        <v>2148</v>
      </c>
      <c r="D380" s="566" t="s">
        <v>1456</v>
      </c>
      <c r="E380" s="566" t="s">
        <v>2149</v>
      </c>
      <c r="F380" s="569"/>
      <c r="G380" s="569"/>
      <c r="H380" s="582">
        <v>0</v>
      </c>
      <c r="I380" s="569">
        <v>1</v>
      </c>
      <c r="J380" s="569">
        <v>124.51</v>
      </c>
      <c r="K380" s="582">
        <v>1</v>
      </c>
      <c r="L380" s="569">
        <v>1</v>
      </c>
      <c r="M380" s="570">
        <v>124.51</v>
      </c>
    </row>
    <row r="381" spans="1:13" ht="14.4" customHeight="1" x14ac:dyDescent="0.3">
      <c r="A381" s="565" t="s">
        <v>2275</v>
      </c>
      <c r="B381" s="566" t="s">
        <v>2153</v>
      </c>
      <c r="C381" s="566" t="s">
        <v>2154</v>
      </c>
      <c r="D381" s="566" t="s">
        <v>2155</v>
      </c>
      <c r="E381" s="566" t="s">
        <v>2156</v>
      </c>
      <c r="F381" s="569"/>
      <c r="G381" s="569"/>
      <c r="H381" s="582">
        <v>0</v>
      </c>
      <c r="I381" s="569">
        <v>2</v>
      </c>
      <c r="J381" s="569">
        <v>279.42</v>
      </c>
      <c r="K381" s="582">
        <v>1</v>
      </c>
      <c r="L381" s="569">
        <v>2</v>
      </c>
      <c r="M381" s="570">
        <v>279.42</v>
      </c>
    </row>
    <row r="382" spans="1:13" ht="14.4" customHeight="1" x14ac:dyDescent="0.3">
      <c r="A382" s="565" t="s">
        <v>2275</v>
      </c>
      <c r="B382" s="566" t="s">
        <v>2162</v>
      </c>
      <c r="C382" s="566" t="s">
        <v>2851</v>
      </c>
      <c r="D382" s="566" t="s">
        <v>1477</v>
      </c>
      <c r="E382" s="566" t="s">
        <v>2852</v>
      </c>
      <c r="F382" s="569">
        <v>1</v>
      </c>
      <c r="G382" s="569">
        <v>0</v>
      </c>
      <c r="H382" s="582"/>
      <c r="I382" s="569"/>
      <c r="J382" s="569"/>
      <c r="K382" s="582"/>
      <c r="L382" s="569">
        <v>1</v>
      </c>
      <c r="M382" s="570">
        <v>0</v>
      </c>
    </row>
    <row r="383" spans="1:13" ht="14.4" customHeight="1" x14ac:dyDescent="0.3">
      <c r="A383" s="565" t="s">
        <v>2275</v>
      </c>
      <c r="B383" s="566" t="s">
        <v>2162</v>
      </c>
      <c r="C383" s="566" t="s">
        <v>2163</v>
      </c>
      <c r="D383" s="566" t="s">
        <v>1477</v>
      </c>
      <c r="E383" s="566" t="s">
        <v>2164</v>
      </c>
      <c r="F383" s="569"/>
      <c r="G383" s="569"/>
      <c r="H383" s="582">
        <v>0</v>
      </c>
      <c r="I383" s="569">
        <v>1</v>
      </c>
      <c r="J383" s="569">
        <v>443.52</v>
      </c>
      <c r="K383" s="582">
        <v>1</v>
      </c>
      <c r="L383" s="569">
        <v>1</v>
      </c>
      <c r="M383" s="570">
        <v>443.52</v>
      </c>
    </row>
    <row r="384" spans="1:13" ht="14.4" customHeight="1" x14ac:dyDescent="0.3">
      <c r="A384" s="565" t="s">
        <v>2275</v>
      </c>
      <c r="B384" s="566" t="s">
        <v>2171</v>
      </c>
      <c r="C384" s="566" t="s">
        <v>2172</v>
      </c>
      <c r="D384" s="566" t="s">
        <v>1400</v>
      </c>
      <c r="E384" s="566" t="s">
        <v>2173</v>
      </c>
      <c r="F384" s="569"/>
      <c r="G384" s="569"/>
      <c r="H384" s="582">
        <v>0</v>
      </c>
      <c r="I384" s="569">
        <v>1</v>
      </c>
      <c r="J384" s="569">
        <v>1344.66</v>
      </c>
      <c r="K384" s="582">
        <v>1</v>
      </c>
      <c r="L384" s="569">
        <v>1</v>
      </c>
      <c r="M384" s="570">
        <v>1344.66</v>
      </c>
    </row>
    <row r="385" spans="1:13" ht="14.4" customHeight="1" x14ac:dyDescent="0.3">
      <c r="A385" s="565" t="s">
        <v>2275</v>
      </c>
      <c r="B385" s="566" t="s">
        <v>2171</v>
      </c>
      <c r="C385" s="566" t="s">
        <v>2920</v>
      </c>
      <c r="D385" s="566" t="s">
        <v>2921</v>
      </c>
      <c r="E385" s="566" t="s">
        <v>2922</v>
      </c>
      <c r="F385" s="569">
        <v>1</v>
      </c>
      <c r="G385" s="569">
        <v>0</v>
      </c>
      <c r="H385" s="582"/>
      <c r="I385" s="569"/>
      <c r="J385" s="569"/>
      <c r="K385" s="582"/>
      <c r="L385" s="569">
        <v>1</v>
      </c>
      <c r="M385" s="570">
        <v>0</v>
      </c>
    </row>
    <row r="386" spans="1:13" ht="14.4" customHeight="1" x14ac:dyDescent="0.3">
      <c r="A386" s="565" t="s">
        <v>2275</v>
      </c>
      <c r="B386" s="566" t="s">
        <v>2178</v>
      </c>
      <c r="C386" s="566" t="s">
        <v>2823</v>
      </c>
      <c r="D386" s="566" t="s">
        <v>2824</v>
      </c>
      <c r="E386" s="566" t="s">
        <v>2190</v>
      </c>
      <c r="F386" s="569">
        <v>1</v>
      </c>
      <c r="G386" s="569">
        <v>10.73</v>
      </c>
      <c r="H386" s="582">
        <v>1</v>
      </c>
      <c r="I386" s="569"/>
      <c r="J386" s="569"/>
      <c r="K386" s="582">
        <v>0</v>
      </c>
      <c r="L386" s="569">
        <v>1</v>
      </c>
      <c r="M386" s="570">
        <v>10.73</v>
      </c>
    </row>
    <row r="387" spans="1:13" ht="14.4" customHeight="1" x14ac:dyDescent="0.3">
      <c r="A387" s="565" t="s">
        <v>2275</v>
      </c>
      <c r="B387" s="566" t="s">
        <v>2198</v>
      </c>
      <c r="C387" s="566" t="s">
        <v>2200</v>
      </c>
      <c r="D387" s="566" t="s">
        <v>1392</v>
      </c>
      <c r="E387" s="566" t="s">
        <v>1930</v>
      </c>
      <c r="F387" s="569"/>
      <c r="G387" s="569"/>
      <c r="H387" s="582">
        <v>0</v>
      </c>
      <c r="I387" s="569">
        <v>1</v>
      </c>
      <c r="J387" s="569">
        <v>162.13</v>
      </c>
      <c r="K387" s="582">
        <v>1</v>
      </c>
      <c r="L387" s="569">
        <v>1</v>
      </c>
      <c r="M387" s="570">
        <v>162.13</v>
      </c>
    </row>
    <row r="388" spans="1:13" ht="14.4" customHeight="1" x14ac:dyDescent="0.3">
      <c r="A388" s="565" t="s">
        <v>2275</v>
      </c>
      <c r="B388" s="566" t="s">
        <v>2198</v>
      </c>
      <c r="C388" s="566" t="s">
        <v>2201</v>
      </c>
      <c r="D388" s="566" t="s">
        <v>1394</v>
      </c>
      <c r="E388" s="566" t="s">
        <v>2202</v>
      </c>
      <c r="F388" s="569"/>
      <c r="G388" s="569"/>
      <c r="H388" s="582">
        <v>0</v>
      </c>
      <c r="I388" s="569">
        <v>2</v>
      </c>
      <c r="J388" s="569">
        <v>432.32</v>
      </c>
      <c r="K388" s="582">
        <v>1</v>
      </c>
      <c r="L388" s="569">
        <v>2</v>
      </c>
      <c r="M388" s="570">
        <v>432.32</v>
      </c>
    </row>
    <row r="389" spans="1:13" ht="14.4" customHeight="1" x14ac:dyDescent="0.3">
      <c r="A389" s="565" t="s">
        <v>2275</v>
      </c>
      <c r="B389" s="566" t="s">
        <v>2203</v>
      </c>
      <c r="C389" s="566" t="s">
        <v>2204</v>
      </c>
      <c r="D389" s="566" t="s">
        <v>1521</v>
      </c>
      <c r="E389" s="566" t="s">
        <v>498</v>
      </c>
      <c r="F389" s="569"/>
      <c r="G389" s="569"/>
      <c r="H389" s="582">
        <v>0</v>
      </c>
      <c r="I389" s="569">
        <v>4</v>
      </c>
      <c r="J389" s="569">
        <v>1356.52</v>
      </c>
      <c r="K389" s="582">
        <v>1</v>
      </c>
      <c r="L389" s="569">
        <v>4</v>
      </c>
      <c r="M389" s="570">
        <v>1356.52</v>
      </c>
    </row>
    <row r="390" spans="1:13" ht="14.4" customHeight="1" x14ac:dyDescent="0.3">
      <c r="A390" s="565" t="s">
        <v>2275</v>
      </c>
      <c r="B390" s="566" t="s">
        <v>2203</v>
      </c>
      <c r="C390" s="566" t="s">
        <v>2206</v>
      </c>
      <c r="D390" s="566" t="s">
        <v>497</v>
      </c>
      <c r="E390" s="566" t="s">
        <v>498</v>
      </c>
      <c r="F390" s="569">
        <v>3</v>
      </c>
      <c r="G390" s="569">
        <v>648.48</v>
      </c>
      <c r="H390" s="582">
        <v>1</v>
      </c>
      <c r="I390" s="569"/>
      <c r="J390" s="569"/>
      <c r="K390" s="582">
        <v>0</v>
      </c>
      <c r="L390" s="569">
        <v>3</v>
      </c>
      <c r="M390" s="570">
        <v>648.48</v>
      </c>
    </row>
    <row r="391" spans="1:13" ht="14.4" customHeight="1" x14ac:dyDescent="0.3">
      <c r="A391" s="565" t="s">
        <v>2275</v>
      </c>
      <c r="B391" s="566" t="s">
        <v>2207</v>
      </c>
      <c r="C391" s="566" t="s">
        <v>2210</v>
      </c>
      <c r="D391" s="566" t="s">
        <v>2211</v>
      </c>
      <c r="E391" s="566" t="s">
        <v>2212</v>
      </c>
      <c r="F391" s="569"/>
      <c r="G391" s="569"/>
      <c r="H391" s="582">
        <v>0</v>
      </c>
      <c r="I391" s="569">
        <v>3</v>
      </c>
      <c r="J391" s="569">
        <v>605.25</v>
      </c>
      <c r="K391" s="582">
        <v>1</v>
      </c>
      <c r="L391" s="569">
        <v>3</v>
      </c>
      <c r="M391" s="570">
        <v>605.25</v>
      </c>
    </row>
    <row r="392" spans="1:13" ht="14.4" customHeight="1" x14ac:dyDescent="0.3">
      <c r="A392" s="565" t="s">
        <v>2275</v>
      </c>
      <c r="B392" s="566" t="s">
        <v>2213</v>
      </c>
      <c r="C392" s="566" t="s">
        <v>2214</v>
      </c>
      <c r="D392" s="566" t="s">
        <v>1518</v>
      </c>
      <c r="E392" s="566" t="s">
        <v>512</v>
      </c>
      <c r="F392" s="569"/>
      <c r="G392" s="569"/>
      <c r="H392" s="582">
        <v>0</v>
      </c>
      <c r="I392" s="569">
        <v>1</v>
      </c>
      <c r="J392" s="569">
        <v>232.44</v>
      </c>
      <c r="K392" s="582">
        <v>1</v>
      </c>
      <c r="L392" s="569">
        <v>1</v>
      </c>
      <c r="M392" s="570">
        <v>232.44</v>
      </c>
    </row>
    <row r="393" spans="1:13" ht="14.4" customHeight="1" x14ac:dyDescent="0.3">
      <c r="A393" s="565" t="s">
        <v>2275</v>
      </c>
      <c r="B393" s="566" t="s">
        <v>2217</v>
      </c>
      <c r="C393" s="566" t="s">
        <v>2903</v>
      </c>
      <c r="D393" s="566" t="s">
        <v>2904</v>
      </c>
      <c r="E393" s="566" t="s">
        <v>2905</v>
      </c>
      <c r="F393" s="569"/>
      <c r="G393" s="569"/>
      <c r="H393" s="582">
        <v>0</v>
      </c>
      <c r="I393" s="569">
        <v>1</v>
      </c>
      <c r="J393" s="569">
        <v>220.06</v>
      </c>
      <c r="K393" s="582">
        <v>1</v>
      </c>
      <c r="L393" s="569">
        <v>1</v>
      </c>
      <c r="M393" s="570">
        <v>220.06</v>
      </c>
    </row>
    <row r="394" spans="1:13" ht="14.4" customHeight="1" x14ac:dyDescent="0.3">
      <c r="A394" s="565" t="s">
        <v>2275</v>
      </c>
      <c r="B394" s="566" t="s">
        <v>2217</v>
      </c>
      <c r="C394" s="566" t="s">
        <v>3435</v>
      </c>
      <c r="D394" s="566" t="s">
        <v>3436</v>
      </c>
      <c r="E394" s="566" t="s">
        <v>562</v>
      </c>
      <c r="F394" s="569"/>
      <c r="G394" s="569"/>
      <c r="H394" s="582">
        <v>0</v>
      </c>
      <c r="I394" s="569">
        <v>3</v>
      </c>
      <c r="J394" s="569">
        <v>557.70000000000005</v>
      </c>
      <c r="K394" s="582">
        <v>1</v>
      </c>
      <c r="L394" s="569">
        <v>3</v>
      </c>
      <c r="M394" s="570">
        <v>557.70000000000005</v>
      </c>
    </row>
    <row r="395" spans="1:13" ht="14.4" customHeight="1" x14ac:dyDescent="0.3">
      <c r="A395" s="565" t="s">
        <v>2275</v>
      </c>
      <c r="B395" s="566" t="s">
        <v>2219</v>
      </c>
      <c r="C395" s="566" t="s">
        <v>2494</v>
      </c>
      <c r="D395" s="566" t="s">
        <v>1367</v>
      </c>
      <c r="E395" s="566" t="s">
        <v>2495</v>
      </c>
      <c r="F395" s="569"/>
      <c r="G395" s="569"/>
      <c r="H395" s="582"/>
      <c r="I395" s="569">
        <v>3</v>
      </c>
      <c r="J395" s="569">
        <v>0</v>
      </c>
      <c r="K395" s="582"/>
      <c r="L395" s="569">
        <v>3</v>
      </c>
      <c r="M395" s="570">
        <v>0</v>
      </c>
    </row>
    <row r="396" spans="1:13" ht="14.4" customHeight="1" x14ac:dyDescent="0.3">
      <c r="A396" s="565" t="s">
        <v>2275</v>
      </c>
      <c r="B396" s="566" t="s">
        <v>2228</v>
      </c>
      <c r="C396" s="566" t="s">
        <v>3391</v>
      </c>
      <c r="D396" s="566" t="s">
        <v>484</v>
      </c>
      <c r="E396" s="566" t="s">
        <v>2516</v>
      </c>
      <c r="F396" s="569">
        <v>3</v>
      </c>
      <c r="G396" s="569">
        <v>0</v>
      </c>
      <c r="H396" s="582"/>
      <c r="I396" s="569"/>
      <c r="J396" s="569"/>
      <c r="K396" s="582"/>
      <c r="L396" s="569">
        <v>3</v>
      </c>
      <c r="M396" s="570">
        <v>0</v>
      </c>
    </row>
    <row r="397" spans="1:13" ht="14.4" customHeight="1" x14ac:dyDescent="0.3">
      <c r="A397" s="565" t="s">
        <v>2275</v>
      </c>
      <c r="B397" s="566" t="s">
        <v>2242</v>
      </c>
      <c r="C397" s="566" t="s">
        <v>2246</v>
      </c>
      <c r="D397" s="566" t="s">
        <v>1368</v>
      </c>
      <c r="E397" s="566" t="s">
        <v>559</v>
      </c>
      <c r="F397" s="569"/>
      <c r="G397" s="569"/>
      <c r="H397" s="582">
        <v>0</v>
      </c>
      <c r="I397" s="569">
        <v>1</v>
      </c>
      <c r="J397" s="569">
        <v>413.22</v>
      </c>
      <c r="K397" s="582">
        <v>1</v>
      </c>
      <c r="L397" s="569">
        <v>1</v>
      </c>
      <c r="M397" s="570">
        <v>413.22</v>
      </c>
    </row>
    <row r="398" spans="1:13" ht="14.4" customHeight="1" x14ac:dyDescent="0.3">
      <c r="A398" s="565" t="s">
        <v>2275</v>
      </c>
      <c r="B398" s="566" t="s">
        <v>2247</v>
      </c>
      <c r="C398" s="566" t="s">
        <v>3431</v>
      </c>
      <c r="D398" s="566" t="s">
        <v>1505</v>
      </c>
      <c r="E398" s="566" t="s">
        <v>3053</v>
      </c>
      <c r="F398" s="569"/>
      <c r="G398" s="569"/>
      <c r="H398" s="582">
        <v>0</v>
      </c>
      <c r="I398" s="569">
        <v>1</v>
      </c>
      <c r="J398" s="569">
        <v>413.22</v>
      </c>
      <c r="K398" s="582">
        <v>1</v>
      </c>
      <c r="L398" s="569">
        <v>1</v>
      </c>
      <c r="M398" s="570">
        <v>413.22</v>
      </c>
    </row>
    <row r="399" spans="1:13" ht="14.4" customHeight="1" x14ac:dyDescent="0.3">
      <c r="A399" s="565" t="s">
        <v>2275</v>
      </c>
      <c r="B399" s="566" t="s">
        <v>2247</v>
      </c>
      <c r="C399" s="566" t="s">
        <v>2885</v>
      </c>
      <c r="D399" s="566" t="s">
        <v>568</v>
      </c>
      <c r="E399" s="566" t="s">
        <v>2886</v>
      </c>
      <c r="F399" s="569">
        <v>1</v>
      </c>
      <c r="G399" s="569">
        <v>0</v>
      </c>
      <c r="H399" s="582"/>
      <c r="I399" s="569"/>
      <c r="J399" s="569"/>
      <c r="K399" s="582"/>
      <c r="L399" s="569">
        <v>1</v>
      </c>
      <c r="M399" s="570">
        <v>0</v>
      </c>
    </row>
    <row r="400" spans="1:13" ht="14.4" customHeight="1" x14ac:dyDescent="0.3">
      <c r="A400" s="565" t="s">
        <v>2275</v>
      </c>
      <c r="B400" s="566" t="s">
        <v>2251</v>
      </c>
      <c r="C400" s="566" t="s">
        <v>2875</v>
      </c>
      <c r="D400" s="566" t="s">
        <v>1464</v>
      </c>
      <c r="E400" s="566" t="s">
        <v>2876</v>
      </c>
      <c r="F400" s="569"/>
      <c r="G400" s="569"/>
      <c r="H400" s="582">
        <v>0</v>
      </c>
      <c r="I400" s="569">
        <v>1</v>
      </c>
      <c r="J400" s="569">
        <v>65.400000000000006</v>
      </c>
      <c r="K400" s="582">
        <v>1</v>
      </c>
      <c r="L400" s="569">
        <v>1</v>
      </c>
      <c r="M400" s="570">
        <v>65.400000000000006</v>
      </c>
    </row>
    <row r="401" spans="1:13" ht="14.4" customHeight="1" x14ac:dyDescent="0.3">
      <c r="A401" s="565" t="s">
        <v>2276</v>
      </c>
      <c r="B401" s="566" t="s">
        <v>1778</v>
      </c>
      <c r="C401" s="566" t="s">
        <v>1780</v>
      </c>
      <c r="D401" s="566" t="s">
        <v>833</v>
      </c>
      <c r="E401" s="566" t="s">
        <v>834</v>
      </c>
      <c r="F401" s="569"/>
      <c r="G401" s="569"/>
      <c r="H401" s="582">
        <v>0</v>
      </c>
      <c r="I401" s="569">
        <v>23</v>
      </c>
      <c r="J401" s="569">
        <v>4381.04</v>
      </c>
      <c r="K401" s="582">
        <v>1</v>
      </c>
      <c r="L401" s="569">
        <v>23</v>
      </c>
      <c r="M401" s="570">
        <v>4381.04</v>
      </c>
    </row>
    <row r="402" spans="1:13" ht="14.4" customHeight="1" x14ac:dyDescent="0.3">
      <c r="A402" s="565" t="s">
        <v>2276</v>
      </c>
      <c r="B402" s="566" t="s">
        <v>1785</v>
      </c>
      <c r="C402" s="566" t="s">
        <v>1787</v>
      </c>
      <c r="D402" s="566" t="s">
        <v>557</v>
      </c>
      <c r="E402" s="566" t="s">
        <v>560</v>
      </c>
      <c r="F402" s="569">
        <v>1</v>
      </c>
      <c r="G402" s="569">
        <v>95.24</v>
      </c>
      <c r="H402" s="582">
        <v>1</v>
      </c>
      <c r="I402" s="569"/>
      <c r="J402" s="569"/>
      <c r="K402" s="582">
        <v>0</v>
      </c>
      <c r="L402" s="569">
        <v>1</v>
      </c>
      <c r="M402" s="570">
        <v>95.24</v>
      </c>
    </row>
    <row r="403" spans="1:13" ht="14.4" customHeight="1" x14ac:dyDescent="0.3">
      <c r="A403" s="565" t="s">
        <v>2276</v>
      </c>
      <c r="B403" s="566" t="s">
        <v>1785</v>
      </c>
      <c r="C403" s="566" t="s">
        <v>1788</v>
      </c>
      <c r="D403" s="566" t="s">
        <v>557</v>
      </c>
      <c r="E403" s="566" t="s">
        <v>558</v>
      </c>
      <c r="F403" s="569">
        <v>3</v>
      </c>
      <c r="G403" s="569">
        <v>571.43999999999994</v>
      </c>
      <c r="H403" s="582">
        <v>1</v>
      </c>
      <c r="I403" s="569"/>
      <c r="J403" s="569"/>
      <c r="K403" s="582">
        <v>0</v>
      </c>
      <c r="L403" s="569">
        <v>3</v>
      </c>
      <c r="M403" s="570">
        <v>571.43999999999994</v>
      </c>
    </row>
    <row r="404" spans="1:13" ht="14.4" customHeight="1" x14ac:dyDescent="0.3">
      <c r="A404" s="565" t="s">
        <v>2276</v>
      </c>
      <c r="B404" s="566" t="s">
        <v>1785</v>
      </c>
      <c r="C404" s="566" t="s">
        <v>1789</v>
      </c>
      <c r="D404" s="566" t="s">
        <v>1441</v>
      </c>
      <c r="E404" s="566" t="s">
        <v>1790</v>
      </c>
      <c r="F404" s="569"/>
      <c r="G404" s="569"/>
      <c r="H404" s="582">
        <v>0</v>
      </c>
      <c r="I404" s="569">
        <v>4</v>
      </c>
      <c r="J404" s="569">
        <v>494.84</v>
      </c>
      <c r="K404" s="582">
        <v>1</v>
      </c>
      <c r="L404" s="569">
        <v>4</v>
      </c>
      <c r="M404" s="570">
        <v>494.84</v>
      </c>
    </row>
    <row r="405" spans="1:13" ht="14.4" customHeight="1" x14ac:dyDescent="0.3">
      <c r="A405" s="565" t="s">
        <v>2276</v>
      </c>
      <c r="B405" s="566" t="s">
        <v>1785</v>
      </c>
      <c r="C405" s="566" t="s">
        <v>2999</v>
      </c>
      <c r="D405" s="566" t="s">
        <v>3000</v>
      </c>
      <c r="E405" s="566" t="s">
        <v>3001</v>
      </c>
      <c r="F405" s="569">
        <v>1</v>
      </c>
      <c r="G405" s="569">
        <v>190.03</v>
      </c>
      <c r="H405" s="582">
        <v>1</v>
      </c>
      <c r="I405" s="569"/>
      <c r="J405" s="569"/>
      <c r="K405" s="582">
        <v>0</v>
      </c>
      <c r="L405" s="569">
        <v>1</v>
      </c>
      <c r="M405" s="570">
        <v>190.03</v>
      </c>
    </row>
    <row r="406" spans="1:13" ht="14.4" customHeight="1" x14ac:dyDescent="0.3">
      <c r="A406" s="565" t="s">
        <v>2276</v>
      </c>
      <c r="B406" s="566" t="s">
        <v>1791</v>
      </c>
      <c r="C406" s="566" t="s">
        <v>2583</v>
      </c>
      <c r="D406" s="566" t="s">
        <v>1793</v>
      </c>
      <c r="E406" s="566" t="s">
        <v>2584</v>
      </c>
      <c r="F406" s="569"/>
      <c r="G406" s="569"/>
      <c r="H406" s="582">
        <v>0</v>
      </c>
      <c r="I406" s="569">
        <v>1</v>
      </c>
      <c r="J406" s="569">
        <v>190.48</v>
      </c>
      <c r="K406" s="582">
        <v>1</v>
      </c>
      <c r="L406" s="569">
        <v>1</v>
      </c>
      <c r="M406" s="570">
        <v>190.48</v>
      </c>
    </row>
    <row r="407" spans="1:13" ht="14.4" customHeight="1" x14ac:dyDescent="0.3">
      <c r="A407" s="565" t="s">
        <v>2276</v>
      </c>
      <c r="B407" s="566" t="s">
        <v>1797</v>
      </c>
      <c r="C407" s="566" t="s">
        <v>1802</v>
      </c>
      <c r="D407" s="566" t="s">
        <v>1426</v>
      </c>
      <c r="E407" s="566" t="s">
        <v>1427</v>
      </c>
      <c r="F407" s="569"/>
      <c r="G407" s="569"/>
      <c r="H407" s="582"/>
      <c r="I407" s="569">
        <v>2</v>
      </c>
      <c r="J407" s="569">
        <v>0</v>
      </c>
      <c r="K407" s="582"/>
      <c r="L407" s="569">
        <v>2</v>
      </c>
      <c r="M407" s="570">
        <v>0</v>
      </c>
    </row>
    <row r="408" spans="1:13" ht="14.4" customHeight="1" x14ac:dyDescent="0.3">
      <c r="A408" s="565" t="s">
        <v>2276</v>
      </c>
      <c r="B408" s="566" t="s">
        <v>1827</v>
      </c>
      <c r="C408" s="566" t="s">
        <v>3494</v>
      </c>
      <c r="D408" s="566" t="s">
        <v>3495</v>
      </c>
      <c r="E408" s="566" t="s">
        <v>3496</v>
      </c>
      <c r="F408" s="569"/>
      <c r="G408" s="569"/>
      <c r="H408" s="582">
        <v>0</v>
      </c>
      <c r="I408" s="569">
        <v>3</v>
      </c>
      <c r="J408" s="569">
        <v>345.54</v>
      </c>
      <c r="K408" s="582">
        <v>1</v>
      </c>
      <c r="L408" s="569">
        <v>3</v>
      </c>
      <c r="M408" s="570">
        <v>345.54</v>
      </c>
    </row>
    <row r="409" spans="1:13" ht="14.4" customHeight="1" x14ac:dyDescent="0.3">
      <c r="A409" s="565" t="s">
        <v>2276</v>
      </c>
      <c r="B409" s="566" t="s">
        <v>1827</v>
      </c>
      <c r="C409" s="566" t="s">
        <v>1828</v>
      </c>
      <c r="D409" s="566" t="s">
        <v>1448</v>
      </c>
      <c r="E409" s="566" t="s">
        <v>1829</v>
      </c>
      <c r="F409" s="569"/>
      <c r="G409" s="569"/>
      <c r="H409" s="582">
        <v>0</v>
      </c>
      <c r="I409" s="569">
        <v>3</v>
      </c>
      <c r="J409" s="569">
        <v>259.23</v>
      </c>
      <c r="K409" s="582">
        <v>1</v>
      </c>
      <c r="L409" s="569">
        <v>3</v>
      </c>
      <c r="M409" s="570">
        <v>259.23</v>
      </c>
    </row>
    <row r="410" spans="1:13" ht="14.4" customHeight="1" x14ac:dyDescent="0.3">
      <c r="A410" s="565" t="s">
        <v>2276</v>
      </c>
      <c r="B410" s="566" t="s">
        <v>1831</v>
      </c>
      <c r="C410" s="566" t="s">
        <v>1832</v>
      </c>
      <c r="D410" s="566" t="s">
        <v>1529</v>
      </c>
      <c r="E410" s="566" t="s">
        <v>1530</v>
      </c>
      <c r="F410" s="569"/>
      <c r="G410" s="569"/>
      <c r="H410" s="582">
        <v>0</v>
      </c>
      <c r="I410" s="569">
        <v>1</v>
      </c>
      <c r="J410" s="569">
        <v>49.22</v>
      </c>
      <c r="K410" s="582">
        <v>1</v>
      </c>
      <c r="L410" s="569">
        <v>1</v>
      </c>
      <c r="M410" s="570">
        <v>49.22</v>
      </c>
    </row>
    <row r="411" spans="1:13" ht="14.4" customHeight="1" x14ac:dyDescent="0.3">
      <c r="A411" s="565" t="s">
        <v>2276</v>
      </c>
      <c r="B411" s="566" t="s">
        <v>1834</v>
      </c>
      <c r="C411" s="566" t="s">
        <v>2671</v>
      </c>
      <c r="D411" s="566" t="s">
        <v>2672</v>
      </c>
      <c r="E411" s="566" t="s">
        <v>2495</v>
      </c>
      <c r="F411" s="569"/>
      <c r="G411" s="569"/>
      <c r="H411" s="582">
        <v>0</v>
      </c>
      <c r="I411" s="569">
        <v>1</v>
      </c>
      <c r="J411" s="569">
        <v>96.57</v>
      </c>
      <c r="K411" s="582">
        <v>1</v>
      </c>
      <c r="L411" s="569">
        <v>1</v>
      </c>
      <c r="M411" s="570">
        <v>96.57</v>
      </c>
    </row>
    <row r="412" spans="1:13" ht="14.4" customHeight="1" x14ac:dyDescent="0.3">
      <c r="A412" s="565" t="s">
        <v>2276</v>
      </c>
      <c r="B412" s="566" t="s">
        <v>1834</v>
      </c>
      <c r="C412" s="566" t="s">
        <v>1836</v>
      </c>
      <c r="D412" s="566" t="s">
        <v>1837</v>
      </c>
      <c r="E412" s="566" t="s">
        <v>1838</v>
      </c>
      <c r="F412" s="569"/>
      <c r="G412" s="569"/>
      <c r="H412" s="582">
        <v>0</v>
      </c>
      <c r="I412" s="569">
        <v>3</v>
      </c>
      <c r="J412" s="569">
        <v>468.75</v>
      </c>
      <c r="K412" s="582">
        <v>1</v>
      </c>
      <c r="L412" s="569">
        <v>3</v>
      </c>
      <c r="M412" s="570">
        <v>468.75</v>
      </c>
    </row>
    <row r="413" spans="1:13" ht="14.4" customHeight="1" x14ac:dyDescent="0.3">
      <c r="A413" s="565" t="s">
        <v>2276</v>
      </c>
      <c r="B413" s="566" t="s">
        <v>1841</v>
      </c>
      <c r="C413" s="566" t="s">
        <v>1842</v>
      </c>
      <c r="D413" s="566" t="s">
        <v>1411</v>
      </c>
      <c r="E413" s="566" t="s">
        <v>1412</v>
      </c>
      <c r="F413" s="569"/>
      <c r="G413" s="569"/>
      <c r="H413" s="582">
        <v>0</v>
      </c>
      <c r="I413" s="569">
        <v>1</v>
      </c>
      <c r="J413" s="569">
        <v>468.96</v>
      </c>
      <c r="K413" s="582">
        <v>1</v>
      </c>
      <c r="L413" s="569">
        <v>1</v>
      </c>
      <c r="M413" s="570">
        <v>468.96</v>
      </c>
    </row>
    <row r="414" spans="1:13" ht="14.4" customHeight="1" x14ac:dyDescent="0.3">
      <c r="A414" s="565" t="s">
        <v>2276</v>
      </c>
      <c r="B414" s="566" t="s">
        <v>1841</v>
      </c>
      <c r="C414" s="566" t="s">
        <v>1843</v>
      </c>
      <c r="D414" s="566" t="s">
        <v>1411</v>
      </c>
      <c r="E414" s="566" t="s">
        <v>1413</v>
      </c>
      <c r="F414" s="569"/>
      <c r="G414" s="569"/>
      <c r="H414" s="582">
        <v>0</v>
      </c>
      <c r="I414" s="569">
        <v>3</v>
      </c>
      <c r="J414" s="569">
        <v>1875.87</v>
      </c>
      <c r="K414" s="582">
        <v>1</v>
      </c>
      <c r="L414" s="569">
        <v>3</v>
      </c>
      <c r="M414" s="570">
        <v>1875.87</v>
      </c>
    </row>
    <row r="415" spans="1:13" ht="14.4" customHeight="1" x14ac:dyDescent="0.3">
      <c r="A415" s="565" t="s">
        <v>2276</v>
      </c>
      <c r="B415" s="566" t="s">
        <v>1841</v>
      </c>
      <c r="C415" s="566" t="s">
        <v>1844</v>
      </c>
      <c r="D415" s="566" t="s">
        <v>1411</v>
      </c>
      <c r="E415" s="566" t="s">
        <v>1414</v>
      </c>
      <c r="F415" s="569"/>
      <c r="G415" s="569"/>
      <c r="H415" s="582">
        <v>0</v>
      </c>
      <c r="I415" s="569">
        <v>6</v>
      </c>
      <c r="J415" s="569">
        <v>5627.58</v>
      </c>
      <c r="K415" s="582">
        <v>1</v>
      </c>
      <c r="L415" s="569">
        <v>6</v>
      </c>
      <c r="M415" s="570">
        <v>5627.58</v>
      </c>
    </row>
    <row r="416" spans="1:13" ht="14.4" customHeight="1" x14ac:dyDescent="0.3">
      <c r="A416" s="565" t="s">
        <v>2276</v>
      </c>
      <c r="B416" s="566" t="s">
        <v>1841</v>
      </c>
      <c r="C416" s="566" t="s">
        <v>2622</v>
      </c>
      <c r="D416" s="566" t="s">
        <v>1460</v>
      </c>
      <c r="E416" s="566" t="s">
        <v>1414</v>
      </c>
      <c r="F416" s="569"/>
      <c r="G416" s="569"/>
      <c r="H416" s="582">
        <v>0</v>
      </c>
      <c r="I416" s="569">
        <v>2</v>
      </c>
      <c r="J416" s="569">
        <v>3499.38</v>
      </c>
      <c r="K416" s="582">
        <v>1</v>
      </c>
      <c r="L416" s="569">
        <v>2</v>
      </c>
      <c r="M416" s="570">
        <v>3499.38</v>
      </c>
    </row>
    <row r="417" spans="1:13" ht="14.4" customHeight="1" x14ac:dyDescent="0.3">
      <c r="A417" s="565" t="s">
        <v>2276</v>
      </c>
      <c r="B417" s="566" t="s">
        <v>1849</v>
      </c>
      <c r="C417" s="566" t="s">
        <v>1850</v>
      </c>
      <c r="D417" s="566" t="s">
        <v>1166</v>
      </c>
      <c r="E417" s="566" t="s">
        <v>1851</v>
      </c>
      <c r="F417" s="569">
        <v>1</v>
      </c>
      <c r="G417" s="569">
        <v>472.71</v>
      </c>
      <c r="H417" s="582">
        <v>1</v>
      </c>
      <c r="I417" s="569"/>
      <c r="J417" s="569"/>
      <c r="K417" s="582">
        <v>0</v>
      </c>
      <c r="L417" s="569">
        <v>1</v>
      </c>
      <c r="M417" s="570">
        <v>472.71</v>
      </c>
    </row>
    <row r="418" spans="1:13" ht="14.4" customHeight="1" x14ac:dyDescent="0.3">
      <c r="A418" s="565" t="s">
        <v>2276</v>
      </c>
      <c r="B418" s="566" t="s">
        <v>1852</v>
      </c>
      <c r="C418" s="566" t="s">
        <v>1854</v>
      </c>
      <c r="D418" s="566" t="s">
        <v>1542</v>
      </c>
      <c r="E418" s="566" t="s">
        <v>586</v>
      </c>
      <c r="F418" s="569"/>
      <c r="G418" s="569"/>
      <c r="H418" s="582">
        <v>0</v>
      </c>
      <c r="I418" s="569">
        <v>2</v>
      </c>
      <c r="J418" s="569">
        <v>829.7</v>
      </c>
      <c r="K418" s="582">
        <v>1</v>
      </c>
      <c r="L418" s="569">
        <v>2</v>
      </c>
      <c r="M418" s="570">
        <v>829.7</v>
      </c>
    </row>
    <row r="419" spans="1:13" ht="14.4" customHeight="1" x14ac:dyDescent="0.3">
      <c r="A419" s="565" t="s">
        <v>2276</v>
      </c>
      <c r="B419" s="566" t="s">
        <v>3547</v>
      </c>
      <c r="C419" s="566" t="s">
        <v>2523</v>
      </c>
      <c r="D419" s="566" t="s">
        <v>2304</v>
      </c>
      <c r="E419" s="566" t="s">
        <v>2524</v>
      </c>
      <c r="F419" s="569"/>
      <c r="G419" s="569"/>
      <c r="H419" s="582">
        <v>0</v>
      </c>
      <c r="I419" s="569">
        <v>1</v>
      </c>
      <c r="J419" s="569">
        <v>2118.4299999999998</v>
      </c>
      <c r="K419" s="582">
        <v>1</v>
      </c>
      <c r="L419" s="569">
        <v>1</v>
      </c>
      <c r="M419" s="570">
        <v>2118.4299999999998</v>
      </c>
    </row>
    <row r="420" spans="1:13" ht="14.4" customHeight="1" x14ac:dyDescent="0.3">
      <c r="A420" s="565" t="s">
        <v>2276</v>
      </c>
      <c r="B420" s="566" t="s">
        <v>3544</v>
      </c>
      <c r="C420" s="566" t="s">
        <v>2451</v>
      </c>
      <c r="D420" s="566" t="s">
        <v>2452</v>
      </c>
      <c r="E420" s="566" t="s">
        <v>1444</v>
      </c>
      <c r="F420" s="569"/>
      <c r="G420" s="569"/>
      <c r="H420" s="582">
        <v>0</v>
      </c>
      <c r="I420" s="569">
        <v>1</v>
      </c>
      <c r="J420" s="569">
        <v>1905.38</v>
      </c>
      <c r="K420" s="582">
        <v>1</v>
      </c>
      <c r="L420" s="569">
        <v>1</v>
      </c>
      <c r="M420" s="570">
        <v>1905.38</v>
      </c>
    </row>
    <row r="421" spans="1:13" ht="14.4" customHeight="1" x14ac:dyDescent="0.3">
      <c r="A421" s="565" t="s">
        <v>2276</v>
      </c>
      <c r="B421" s="566" t="s">
        <v>1855</v>
      </c>
      <c r="C421" s="566" t="s">
        <v>1856</v>
      </c>
      <c r="D421" s="566" t="s">
        <v>1445</v>
      </c>
      <c r="E421" s="566" t="s">
        <v>1857</v>
      </c>
      <c r="F421" s="569"/>
      <c r="G421" s="569"/>
      <c r="H421" s="582">
        <v>0</v>
      </c>
      <c r="I421" s="569">
        <v>1</v>
      </c>
      <c r="J421" s="569">
        <v>140.25</v>
      </c>
      <c r="K421" s="582">
        <v>1</v>
      </c>
      <c r="L421" s="569">
        <v>1</v>
      </c>
      <c r="M421" s="570">
        <v>140.25</v>
      </c>
    </row>
    <row r="422" spans="1:13" ht="14.4" customHeight="1" x14ac:dyDescent="0.3">
      <c r="A422" s="565" t="s">
        <v>2276</v>
      </c>
      <c r="B422" s="566" t="s">
        <v>1855</v>
      </c>
      <c r="C422" s="566" t="s">
        <v>1860</v>
      </c>
      <c r="D422" s="566" t="s">
        <v>1861</v>
      </c>
      <c r="E422" s="566" t="s">
        <v>1857</v>
      </c>
      <c r="F422" s="569">
        <v>1</v>
      </c>
      <c r="G422" s="569">
        <v>140.25</v>
      </c>
      <c r="H422" s="582">
        <v>1</v>
      </c>
      <c r="I422" s="569"/>
      <c r="J422" s="569"/>
      <c r="K422" s="582">
        <v>0</v>
      </c>
      <c r="L422" s="569">
        <v>1</v>
      </c>
      <c r="M422" s="570">
        <v>140.25</v>
      </c>
    </row>
    <row r="423" spans="1:13" ht="14.4" customHeight="1" x14ac:dyDescent="0.3">
      <c r="A423" s="565" t="s">
        <v>2276</v>
      </c>
      <c r="B423" s="566" t="s">
        <v>1862</v>
      </c>
      <c r="C423" s="566" t="s">
        <v>1864</v>
      </c>
      <c r="D423" s="566" t="s">
        <v>1374</v>
      </c>
      <c r="E423" s="566" t="s">
        <v>1865</v>
      </c>
      <c r="F423" s="569"/>
      <c r="G423" s="569"/>
      <c r="H423" s="582">
        <v>0</v>
      </c>
      <c r="I423" s="569">
        <v>4</v>
      </c>
      <c r="J423" s="569">
        <v>484.64</v>
      </c>
      <c r="K423" s="582">
        <v>1</v>
      </c>
      <c r="L423" s="569">
        <v>4</v>
      </c>
      <c r="M423" s="570">
        <v>484.64</v>
      </c>
    </row>
    <row r="424" spans="1:13" ht="14.4" customHeight="1" x14ac:dyDescent="0.3">
      <c r="A424" s="565" t="s">
        <v>2276</v>
      </c>
      <c r="B424" s="566" t="s">
        <v>1883</v>
      </c>
      <c r="C424" s="566" t="s">
        <v>1884</v>
      </c>
      <c r="D424" s="566" t="s">
        <v>1508</v>
      </c>
      <c r="E424" s="566" t="s">
        <v>1509</v>
      </c>
      <c r="F424" s="569"/>
      <c r="G424" s="569"/>
      <c r="H424" s="582">
        <v>0</v>
      </c>
      <c r="I424" s="569">
        <v>1</v>
      </c>
      <c r="J424" s="569">
        <v>112.45</v>
      </c>
      <c r="K424" s="582">
        <v>1</v>
      </c>
      <c r="L424" s="569">
        <v>1</v>
      </c>
      <c r="M424" s="570">
        <v>112.45</v>
      </c>
    </row>
    <row r="425" spans="1:13" ht="14.4" customHeight="1" x14ac:dyDescent="0.3">
      <c r="A425" s="565" t="s">
        <v>2276</v>
      </c>
      <c r="B425" s="566" t="s">
        <v>1888</v>
      </c>
      <c r="C425" s="566" t="s">
        <v>2754</v>
      </c>
      <c r="D425" s="566" t="s">
        <v>2755</v>
      </c>
      <c r="E425" s="566" t="s">
        <v>2756</v>
      </c>
      <c r="F425" s="569"/>
      <c r="G425" s="569"/>
      <c r="H425" s="582">
        <v>0</v>
      </c>
      <c r="I425" s="569">
        <v>2</v>
      </c>
      <c r="J425" s="569">
        <v>200.08</v>
      </c>
      <c r="K425" s="582">
        <v>1</v>
      </c>
      <c r="L425" s="569">
        <v>2</v>
      </c>
      <c r="M425" s="570">
        <v>200.08</v>
      </c>
    </row>
    <row r="426" spans="1:13" ht="14.4" customHeight="1" x14ac:dyDescent="0.3">
      <c r="A426" s="565" t="s">
        <v>2276</v>
      </c>
      <c r="B426" s="566" t="s">
        <v>1888</v>
      </c>
      <c r="C426" s="566" t="s">
        <v>1891</v>
      </c>
      <c r="D426" s="566" t="s">
        <v>1892</v>
      </c>
      <c r="E426" s="566" t="s">
        <v>1014</v>
      </c>
      <c r="F426" s="569">
        <v>3</v>
      </c>
      <c r="G426" s="569">
        <v>180.06</v>
      </c>
      <c r="H426" s="582">
        <v>1</v>
      </c>
      <c r="I426" s="569"/>
      <c r="J426" s="569"/>
      <c r="K426" s="582">
        <v>0</v>
      </c>
      <c r="L426" s="569">
        <v>3</v>
      </c>
      <c r="M426" s="570">
        <v>180.06</v>
      </c>
    </row>
    <row r="427" spans="1:13" ht="14.4" customHeight="1" x14ac:dyDescent="0.3">
      <c r="A427" s="565" t="s">
        <v>2276</v>
      </c>
      <c r="B427" s="566" t="s">
        <v>1896</v>
      </c>
      <c r="C427" s="566" t="s">
        <v>1897</v>
      </c>
      <c r="D427" s="566" t="s">
        <v>1443</v>
      </c>
      <c r="E427" s="566" t="s">
        <v>1444</v>
      </c>
      <c r="F427" s="569"/>
      <c r="G427" s="569"/>
      <c r="H427" s="582">
        <v>0</v>
      </c>
      <c r="I427" s="569">
        <v>1</v>
      </c>
      <c r="J427" s="569">
        <v>41.89</v>
      </c>
      <c r="K427" s="582">
        <v>1</v>
      </c>
      <c r="L427" s="569">
        <v>1</v>
      </c>
      <c r="M427" s="570">
        <v>41.89</v>
      </c>
    </row>
    <row r="428" spans="1:13" ht="14.4" customHeight="1" x14ac:dyDescent="0.3">
      <c r="A428" s="565" t="s">
        <v>2276</v>
      </c>
      <c r="B428" s="566" t="s">
        <v>1898</v>
      </c>
      <c r="C428" s="566" t="s">
        <v>1900</v>
      </c>
      <c r="D428" s="566" t="s">
        <v>1901</v>
      </c>
      <c r="E428" s="566" t="s">
        <v>1902</v>
      </c>
      <c r="F428" s="569">
        <v>1</v>
      </c>
      <c r="G428" s="569">
        <v>31.43</v>
      </c>
      <c r="H428" s="582">
        <v>1</v>
      </c>
      <c r="I428" s="569"/>
      <c r="J428" s="569"/>
      <c r="K428" s="582">
        <v>0</v>
      </c>
      <c r="L428" s="569">
        <v>1</v>
      </c>
      <c r="M428" s="570">
        <v>31.43</v>
      </c>
    </row>
    <row r="429" spans="1:13" ht="14.4" customHeight="1" x14ac:dyDescent="0.3">
      <c r="A429" s="565" t="s">
        <v>2276</v>
      </c>
      <c r="B429" s="566" t="s">
        <v>1898</v>
      </c>
      <c r="C429" s="566" t="s">
        <v>1905</v>
      </c>
      <c r="D429" s="566" t="s">
        <v>1439</v>
      </c>
      <c r="E429" s="566" t="s">
        <v>555</v>
      </c>
      <c r="F429" s="569"/>
      <c r="G429" s="569"/>
      <c r="H429" s="582">
        <v>0</v>
      </c>
      <c r="I429" s="569">
        <v>3</v>
      </c>
      <c r="J429" s="569">
        <v>134.67000000000002</v>
      </c>
      <c r="K429" s="582">
        <v>1</v>
      </c>
      <c r="L429" s="569">
        <v>3</v>
      </c>
      <c r="M429" s="570">
        <v>134.67000000000002</v>
      </c>
    </row>
    <row r="430" spans="1:13" ht="14.4" customHeight="1" x14ac:dyDescent="0.3">
      <c r="A430" s="565" t="s">
        <v>2276</v>
      </c>
      <c r="B430" s="566" t="s">
        <v>1909</v>
      </c>
      <c r="C430" s="566" t="s">
        <v>1910</v>
      </c>
      <c r="D430" s="566" t="s">
        <v>1540</v>
      </c>
      <c r="E430" s="566" t="s">
        <v>1541</v>
      </c>
      <c r="F430" s="569"/>
      <c r="G430" s="569"/>
      <c r="H430" s="582">
        <v>0</v>
      </c>
      <c r="I430" s="569">
        <v>3</v>
      </c>
      <c r="J430" s="569">
        <v>75.210000000000008</v>
      </c>
      <c r="K430" s="582">
        <v>1</v>
      </c>
      <c r="L430" s="569">
        <v>3</v>
      </c>
      <c r="M430" s="570">
        <v>75.210000000000008</v>
      </c>
    </row>
    <row r="431" spans="1:13" ht="14.4" customHeight="1" x14ac:dyDescent="0.3">
      <c r="A431" s="565" t="s">
        <v>2276</v>
      </c>
      <c r="B431" s="566" t="s">
        <v>1911</v>
      </c>
      <c r="C431" s="566" t="s">
        <v>1912</v>
      </c>
      <c r="D431" s="566" t="s">
        <v>1538</v>
      </c>
      <c r="E431" s="566" t="s">
        <v>1371</v>
      </c>
      <c r="F431" s="569"/>
      <c r="G431" s="569"/>
      <c r="H431" s="582">
        <v>0</v>
      </c>
      <c r="I431" s="569">
        <v>2</v>
      </c>
      <c r="J431" s="569">
        <v>162.41999999999999</v>
      </c>
      <c r="K431" s="582">
        <v>1</v>
      </c>
      <c r="L431" s="569">
        <v>2</v>
      </c>
      <c r="M431" s="570">
        <v>162.41999999999999</v>
      </c>
    </row>
    <row r="432" spans="1:13" ht="14.4" customHeight="1" x14ac:dyDescent="0.3">
      <c r="A432" s="565" t="s">
        <v>2276</v>
      </c>
      <c r="B432" s="566" t="s">
        <v>1911</v>
      </c>
      <c r="C432" s="566" t="s">
        <v>2959</v>
      </c>
      <c r="D432" s="566" t="s">
        <v>1533</v>
      </c>
      <c r="E432" s="566" t="s">
        <v>503</v>
      </c>
      <c r="F432" s="569"/>
      <c r="G432" s="569"/>
      <c r="H432" s="582"/>
      <c r="I432" s="569">
        <v>1</v>
      </c>
      <c r="J432" s="569">
        <v>0</v>
      </c>
      <c r="K432" s="582"/>
      <c r="L432" s="569">
        <v>1</v>
      </c>
      <c r="M432" s="570">
        <v>0</v>
      </c>
    </row>
    <row r="433" spans="1:13" ht="14.4" customHeight="1" x14ac:dyDescent="0.3">
      <c r="A433" s="565" t="s">
        <v>2276</v>
      </c>
      <c r="B433" s="566" t="s">
        <v>1911</v>
      </c>
      <c r="C433" s="566" t="s">
        <v>1914</v>
      </c>
      <c r="D433" s="566" t="s">
        <v>1533</v>
      </c>
      <c r="E433" s="566" t="s">
        <v>503</v>
      </c>
      <c r="F433" s="569"/>
      <c r="G433" s="569"/>
      <c r="H433" s="582">
        <v>0</v>
      </c>
      <c r="I433" s="569">
        <v>6</v>
      </c>
      <c r="J433" s="569">
        <v>365.52000000000004</v>
      </c>
      <c r="K433" s="582">
        <v>1</v>
      </c>
      <c r="L433" s="569">
        <v>6</v>
      </c>
      <c r="M433" s="570">
        <v>365.52000000000004</v>
      </c>
    </row>
    <row r="434" spans="1:13" ht="14.4" customHeight="1" x14ac:dyDescent="0.3">
      <c r="A434" s="565" t="s">
        <v>2276</v>
      </c>
      <c r="B434" s="566" t="s">
        <v>1911</v>
      </c>
      <c r="C434" s="566" t="s">
        <v>1915</v>
      </c>
      <c r="D434" s="566" t="s">
        <v>1533</v>
      </c>
      <c r="E434" s="566" t="s">
        <v>1534</v>
      </c>
      <c r="F434" s="569"/>
      <c r="G434" s="569"/>
      <c r="H434" s="582">
        <v>0</v>
      </c>
      <c r="I434" s="569">
        <v>2</v>
      </c>
      <c r="J434" s="569">
        <v>406.14</v>
      </c>
      <c r="K434" s="582">
        <v>1</v>
      </c>
      <c r="L434" s="569">
        <v>2</v>
      </c>
      <c r="M434" s="570">
        <v>406.14</v>
      </c>
    </row>
    <row r="435" spans="1:13" ht="14.4" customHeight="1" x14ac:dyDescent="0.3">
      <c r="A435" s="565" t="s">
        <v>2276</v>
      </c>
      <c r="B435" s="566" t="s">
        <v>1916</v>
      </c>
      <c r="C435" s="566" t="s">
        <v>1917</v>
      </c>
      <c r="D435" s="566" t="s">
        <v>1524</v>
      </c>
      <c r="E435" s="566" t="s">
        <v>1525</v>
      </c>
      <c r="F435" s="569"/>
      <c r="G435" s="569"/>
      <c r="H435" s="582">
        <v>0</v>
      </c>
      <c r="I435" s="569">
        <v>4</v>
      </c>
      <c r="J435" s="569">
        <v>221.52</v>
      </c>
      <c r="K435" s="582">
        <v>1</v>
      </c>
      <c r="L435" s="569">
        <v>4</v>
      </c>
      <c r="M435" s="570">
        <v>221.52</v>
      </c>
    </row>
    <row r="436" spans="1:13" ht="14.4" customHeight="1" x14ac:dyDescent="0.3">
      <c r="A436" s="565" t="s">
        <v>2276</v>
      </c>
      <c r="B436" s="566" t="s">
        <v>1916</v>
      </c>
      <c r="C436" s="566" t="s">
        <v>1919</v>
      </c>
      <c r="D436" s="566" t="s">
        <v>470</v>
      </c>
      <c r="E436" s="566" t="s">
        <v>1920</v>
      </c>
      <c r="F436" s="569">
        <v>1</v>
      </c>
      <c r="G436" s="569">
        <v>51.69</v>
      </c>
      <c r="H436" s="582">
        <v>1</v>
      </c>
      <c r="I436" s="569"/>
      <c r="J436" s="569"/>
      <c r="K436" s="582">
        <v>0</v>
      </c>
      <c r="L436" s="569">
        <v>1</v>
      </c>
      <c r="M436" s="570">
        <v>51.69</v>
      </c>
    </row>
    <row r="437" spans="1:13" ht="14.4" customHeight="1" x14ac:dyDescent="0.3">
      <c r="A437" s="565" t="s">
        <v>2276</v>
      </c>
      <c r="B437" s="566" t="s">
        <v>1925</v>
      </c>
      <c r="C437" s="566" t="s">
        <v>1926</v>
      </c>
      <c r="D437" s="566" t="s">
        <v>1546</v>
      </c>
      <c r="E437" s="566" t="s">
        <v>1539</v>
      </c>
      <c r="F437" s="569"/>
      <c r="G437" s="569"/>
      <c r="H437" s="582">
        <v>0</v>
      </c>
      <c r="I437" s="569">
        <v>1</v>
      </c>
      <c r="J437" s="569">
        <v>107.34</v>
      </c>
      <c r="K437" s="582">
        <v>1</v>
      </c>
      <c r="L437" s="569">
        <v>1</v>
      </c>
      <c r="M437" s="570">
        <v>107.34</v>
      </c>
    </row>
    <row r="438" spans="1:13" ht="14.4" customHeight="1" x14ac:dyDescent="0.3">
      <c r="A438" s="565" t="s">
        <v>2276</v>
      </c>
      <c r="B438" s="566" t="s">
        <v>1927</v>
      </c>
      <c r="C438" s="566" t="s">
        <v>1933</v>
      </c>
      <c r="D438" s="566" t="s">
        <v>1544</v>
      </c>
      <c r="E438" s="566" t="s">
        <v>530</v>
      </c>
      <c r="F438" s="569"/>
      <c r="G438" s="569"/>
      <c r="H438" s="582">
        <v>0</v>
      </c>
      <c r="I438" s="569">
        <v>4</v>
      </c>
      <c r="J438" s="569">
        <v>404.64</v>
      </c>
      <c r="K438" s="582">
        <v>1</v>
      </c>
      <c r="L438" s="569">
        <v>4</v>
      </c>
      <c r="M438" s="570">
        <v>404.64</v>
      </c>
    </row>
    <row r="439" spans="1:13" ht="14.4" customHeight="1" x14ac:dyDescent="0.3">
      <c r="A439" s="565" t="s">
        <v>2276</v>
      </c>
      <c r="B439" s="566" t="s">
        <v>1927</v>
      </c>
      <c r="C439" s="566" t="s">
        <v>1934</v>
      </c>
      <c r="D439" s="566" t="s">
        <v>1531</v>
      </c>
      <c r="E439" s="566" t="s">
        <v>1532</v>
      </c>
      <c r="F439" s="569"/>
      <c r="G439" s="569"/>
      <c r="H439" s="582">
        <v>0</v>
      </c>
      <c r="I439" s="569">
        <v>1</v>
      </c>
      <c r="J439" s="569">
        <v>134.86000000000001</v>
      </c>
      <c r="K439" s="582">
        <v>1</v>
      </c>
      <c r="L439" s="569">
        <v>1</v>
      </c>
      <c r="M439" s="570">
        <v>134.86000000000001</v>
      </c>
    </row>
    <row r="440" spans="1:13" ht="14.4" customHeight="1" x14ac:dyDescent="0.3">
      <c r="A440" s="565" t="s">
        <v>2276</v>
      </c>
      <c r="B440" s="566" t="s">
        <v>1936</v>
      </c>
      <c r="C440" s="566" t="s">
        <v>2447</v>
      </c>
      <c r="D440" s="566" t="s">
        <v>1363</v>
      </c>
      <c r="E440" s="566" t="s">
        <v>1939</v>
      </c>
      <c r="F440" s="569"/>
      <c r="G440" s="569"/>
      <c r="H440" s="582">
        <v>0</v>
      </c>
      <c r="I440" s="569">
        <v>4</v>
      </c>
      <c r="J440" s="569">
        <v>227.8</v>
      </c>
      <c r="K440" s="582">
        <v>1</v>
      </c>
      <c r="L440" s="569">
        <v>4</v>
      </c>
      <c r="M440" s="570">
        <v>227.8</v>
      </c>
    </row>
    <row r="441" spans="1:13" ht="14.4" customHeight="1" x14ac:dyDescent="0.3">
      <c r="A441" s="565" t="s">
        <v>2276</v>
      </c>
      <c r="B441" s="566" t="s">
        <v>1936</v>
      </c>
      <c r="C441" s="566" t="s">
        <v>2644</v>
      </c>
      <c r="D441" s="566" t="s">
        <v>1365</v>
      </c>
      <c r="E441" s="566" t="s">
        <v>2645</v>
      </c>
      <c r="F441" s="569"/>
      <c r="G441" s="569"/>
      <c r="H441" s="582">
        <v>0</v>
      </c>
      <c r="I441" s="569">
        <v>3</v>
      </c>
      <c r="J441" s="569">
        <v>227.57999999999998</v>
      </c>
      <c r="K441" s="582">
        <v>1</v>
      </c>
      <c r="L441" s="569">
        <v>3</v>
      </c>
      <c r="M441" s="570">
        <v>227.57999999999998</v>
      </c>
    </row>
    <row r="442" spans="1:13" ht="14.4" customHeight="1" x14ac:dyDescent="0.3">
      <c r="A442" s="565" t="s">
        <v>2276</v>
      </c>
      <c r="B442" s="566" t="s">
        <v>1936</v>
      </c>
      <c r="C442" s="566" t="s">
        <v>1943</v>
      </c>
      <c r="D442" s="566" t="s">
        <v>1944</v>
      </c>
      <c r="E442" s="566" t="s">
        <v>503</v>
      </c>
      <c r="F442" s="569"/>
      <c r="G442" s="569"/>
      <c r="H442" s="582">
        <v>0</v>
      </c>
      <c r="I442" s="569">
        <v>1</v>
      </c>
      <c r="J442" s="569">
        <v>101.16</v>
      </c>
      <c r="K442" s="582">
        <v>1</v>
      </c>
      <c r="L442" s="569">
        <v>1</v>
      </c>
      <c r="M442" s="570">
        <v>101.16</v>
      </c>
    </row>
    <row r="443" spans="1:13" ht="14.4" customHeight="1" x14ac:dyDescent="0.3">
      <c r="A443" s="565" t="s">
        <v>2276</v>
      </c>
      <c r="B443" s="566" t="s">
        <v>1945</v>
      </c>
      <c r="C443" s="566" t="s">
        <v>2669</v>
      </c>
      <c r="D443" s="566" t="s">
        <v>1433</v>
      </c>
      <c r="E443" s="566" t="s">
        <v>2670</v>
      </c>
      <c r="F443" s="569"/>
      <c r="G443" s="569"/>
      <c r="H443" s="582">
        <v>0</v>
      </c>
      <c r="I443" s="569">
        <v>1</v>
      </c>
      <c r="J443" s="569">
        <v>94.41</v>
      </c>
      <c r="K443" s="582">
        <v>1</v>
      </c>
      <c r="L443" s="569">
        <v>1</v>
      </c>
      <c r="M443" s="570">
        <v>94.41</v>
      </c>
    </row>
    <row r="444" spans="1:13" ht="14.4" customHeight="1" x14ac:dyDescent="0.3">
      <c r="A444" s="565" t="s">
        <v>2276</v>
      </c>
      <c r="B444" s="566" t="s">
        <v>1948</v>
      </c>
      <c r="C444" s="566" t="s">
        <v>1949</v>
      </c>
      <c r="D444" s="566" t="s">
        <v>1950</v>
      </c>
      <c r="E444" s="566" t="s">
        <v>565</v>
      </c>
      <c r="F444" s="569">
        <v>2</v>
      </c>
      <c r="G444" s="569">
        <v>203.36</v>
      </c>
      <c r="H444" s="582">
        <v>1</v>
      </c>
      <c r="I444" s="569"/>
      <c r="J444" s="569"/>
      <c r="K444" s="582">
        <v>0</v>
      </c>
      <c r="L444" s="569">
        <v>2</v>
      </c>
      <c r="M444" s="570">
        <v>203.36</v>
      </c>
    </row>
    <row r="445" spans="1:13" ht="14.4" customHeight="1" x14ac:dyDescent="0.3">
      <c r="A445" s="565" t="s">
        <v>2276</v>
      </c>
      <c r="B445" s="566" t="s">
        <v>1948</v>
      </c>
      <c r="C445" s="566" t="s">
        <v>1952</v>
      </c>
      <c r="D445" s="566" t="s">
        <v>575</v>
      </c>
      <c r="E445" s="566" t="s">
        <v>565</v>
      </c>
      <c r="F445" s="569">
        <v>1</v>
      </c>
      <c r="G445" s="569">
        <v>203.38</v>
      </c>
      <c r="H445" s="582">
        <v>1</v>
      </c>
      <c r="I445" s="569"/>
      <c r="J445" s="569"/>
      <c r="K445" s="582">
        <v>0</v>
      </c>
      <c r="L445" s="569">
        <v>1</v>
      </c>
      <c r="M445" s="570">
        <v>203.38</v>
      </c>
    </row>
    <row r="446" spans="1:13" ht="14.4" customHeight="1" x14ac:dyDescent="0.3">
      <c r="A446" s="565" t="s">
        <v>2276</v>
      </c>
      <c r="B446" s="566" t="s">
        <v>1965</v>
      </c>
      <c r="C446" s="566" t="s">
        <v>2392</v>
      </c>
      <c r="D446" s="566" t="s">
        <v>1502</v>
      </c>
      <c r="E446" s="566" t="s">
        <v>1503</v>
      </c>
      <c r="F446" s="569"/>
      <c r="G446" s="569"/>
      <c r="H446" s="582">
        <v>0</v>
      </c>
      <c r="I446" s="569">
        <v>6</v>
      </c>
      <c r="J446" s="569">
        <v>646.8599999999999</v>
      </c>
      <c r="K446" s="582">
        <v>1</v>
      </c>
      <c r="L446" s="569">
        <v>6</v>
      </c>
      <c r="M446" s="570">
        <v>646.8599999999999</v>
      </c>
    </row>
    <row r="447" spans="1:13" ht="14.4" customHeight="1" x14ac:dyDescent="0.3">
      <c r="A447" s="565" t="s">
        <v>2276</v>
      </c>
      <c r="B447" s="566" t="s">
        <v>1976</v>
      </c>
      <c r="C447" s="566" t="s">
        <v>1977</v>
      </c>
      <c r="D447" s="566" t="s">
        <v>1381</v>
      </c>
      <c r="E447" s="566" t="s">
        <v>565</v>
      </c>
      <c r="F447" s="569"/>
      <c r="G447" s="569"/>
      <c r="H447" s="582">
        <v>0</v>
      </c>
      <c r="I447" s="569">
        <v>3</v>
      </c>
      <c r="J447" s="569">
        <v>250.62</v>
      </c>
      <c r="K447" s="582">
        <v>1</v>
      </c>
      <c r="L447" s="569">
        <v>3</v>
      </c>
      <c r="M447" s="570">
        <v>250.62</v>
      </c>
    </row>
    <row r="448" spans="1:13" ht="14.4" customHeight="1" x14ac:dyDescent="0.3">
      <c r="A448" s="565" t="s">
        <v>2276</v>
      </c>
      <c r="B448" s="566" t="s">
        <v>1983</v>
      </c>
      <c r="C448" s="566" t="s">
        <v>3479</v>
      </c>
      <c r="D448" s="566" t="s">
        <v>3480</v>
      </c>
      <c r="E448" s="566" t="s">
        <v>559</v>
      </c>
      <c r="F448" s="569"/>
      <c r="G448" s="569"/>
      <c r="H448" s="582">
        <v>0</v>
      </c>
      <c r="I448" s="569">
        <v>3</v>
      </c>
      <c r="J448" s="569">
        <v>1538.76</v>
      </c>
      <c r="K448" s="582">
        <v>1</v>
      </c>
      <c r="L448" s="569">
        <v>3</v>
      </c>
      <c r="M448" s="570">
        <v>1538.76</v>
      </c>
    </row>
    <row r="449" spans="1:13" ht="14.4" customHeight="1" x14ac:dyDescent="0.3">
      <c r="A449" s="565" t="s">
        <v>2276</v>
      </c>
      <c r="B449" s="566" t="s">
        <v>1983</v>
      </c>
      <c r="C449" s="566" t="s">
        <v>1986</v>
      </c>
      <c r="D449" s="566" t="s">
        <v>1487</v>
      </c>
      <c r="E449" s="566" t="s">
        <v>512</v>
      </c>
      <c r="F449" s="569"/>
      <c r="G449" s="569"/>
      <c r="H449" s="582">
        <v>0</v>
      </c>
      <c r="I449" s="569">
        <v>3</v>
      </c>
      <c r="J449" s="569">
        <v>435.58</v>
      </c>
      <c r="K449" s="582">
        <v>1</v>
      </c>
      <c r="L449" s="569">
        <v>3</v>
      </c>
      <c r="M449" s="570">
        <v>435.58</v>
      </c>
    </row>
    <row r="450" spans="1:13" ht="14.4" customHeight="1" x14ac:dyDescent="0.3">
      <c r="A450" s="565" t="s">
        <v>2276</v>
      </c>
      <c r="B450" s="566" t="s">
        <v>1983</v>
      </c>
      <c r="C450" s="566" t="s">
        <v>1989</v>
      </c>
      <c r="D450" s="566" t="s">
        <v>1491</v>
      </c>
      <c r="E450" s="566" t="s">
        <v>498</v>
      </c>
      <c r="F450" s="569"/>
      <c r="G450" s="569"/>
      <c r="H450" s="582">
        <v>0</v>
      </c>
      <c r="I450" s="569">
        <v>11</v>
      </c>
      <c r="J450" s="569">
        <v>2838.6799999999994</v>
      </c>
      <c r="K450" s="582">
        <v>1</v>
      </c>
      <c r="L450" s="569">
        <v>11</v>
      </c>
      <c r="M450" s="570">
        <v>2838.6799999999994</v>
      </c>
    </row>
    <row r="451" spans="1:13" ht="14.4" customHeight="1" x14ac:dyDescent="0.3">
      <c r="A451" s="565" t="s">
        <v>2276</v>
      </c>
      <c r="B451" s="566" t="s">
        <v>1983</v>
      </c>
      <c r="C451" s="566" t="s">
        <v>1991</v>
      </c>
      <c r="D451" s="566" t="s">
        <v>1495</v>
      </c>
      <c r="E451" s="566" t="s">
        <v>1992</v>
      </c>
      <c r="F451" s="569"/>
      <c r="G451" s="569"/>
      <c r="H451" s="582">
        <v>0</v>
      </c>
      <c r="I451" s="569">
        <v>3</v>
      </c>
      <c r="J451" s="569">
        <v>1102.23</v>
      </c>
      <c r="K451" s="582">
        <v>1</v>
      </c>
      <c r="L451" s="569">
        <v>3</v>
      </c>
      <c r="M451" s="570">
        <v>1102.23</v>
      </c>
    </row>
    <row r="452" spans="1:13" ht="14.4" customHeight="1" x14ac:dyDescent="0.3">
      <c r="A452" s="565" t="s">
        <v>2276</v>
      </c>
      <c r="B452" s="566" t="s">
        <v>1995</v>
      </c>
      <c r="C452" s="566" t="s">
        <v>1996</v>
      </c>
      <c r="D452" s="566" t="s">
        <v>1517</v>
      </c>
      <c r="E452" s="566" t="s">
        <v>512</v>
      </c>
      <c r="F452" s="569"/>
      <c r="G452" s="569"/>
      <c r="H452" s="582">
        <v>0</v>
      </c>
      <c r="I452" s="569">
        <v>1</v>
      </c>
      <c r="J452" s="569">
        <v>262.41000000000003</v>
      </c>
      <c r="K452" s="582">
        <v>1</v>
      </c>
      <c r="L452" s="569">
        <v>1</v>
      </c>
      <c r="M452" s="570">
        <v>262.41000000000003</v>
      </c>
    </row>
    <row r="453" spans="1:13" ht="14.4" customHeight="1" x14ac:dyDescent="0.3">
      <c r="A453" s="565" t="s">
        <v>2276</v>
      </c>
      <c r="B453" s="566" t="s">
        <v>1998</v>
      </c>
      <c r="C453" s="566" t="s">
        <v>1999</v>
      </c>
      <c r="D453" s="566" t="s">
        <v>1454</v>
      </c>
      <c r="E453" s="566" t="s">
        <v>2000</v>
      </c>
      <c r="F453" s="569"/>
      <c r="G453" s="569"/>
      <c r="H453" s="582">
        <v>0</v>
      </c>
      <c r="I453" s="569">
        <v>2</v>
      </c>
      <c r="J453" s="569">
        <v>314.38</v>
      </c>
      <c r="K453" s="582">
        <v>1</v>
      </c>
      <c r="L453" s="569">
        <v>2</v>
      </c>
      <c r="M453" s="570">
        <v>314.38</v>
      </c>
    </row>
    <row r="454" spans="1:13" ht="14.4" customHeight="1" x14ac:dyDescent="0.3">
      <c r="A454" s="565" t="s">
        <v>2276</v>
      </c>
      <c r="B454" s="566" t="s">
        <v>2007</v>
      </c>
      <c r="C454" s="566" t="s">
        <v>2008</v>
      </c>
      <c r="D454" s="566" t="s">
        <v>1422</v>
      </c>
      <c r="E454" s="566" t="s">
        <v>530</v>
      </c>
      <c r="F454" s="569"/>
      <c r="G454" s="569"/>
      <c r="H454" s="582">
        <v>0</v>
      </c>
      <c r="I454" s="569">
        <v>1</v>
      </c>
      <c r="J454" s="569">
        <v>38.130000000000003</v>
      </c>
      <c r="K454" s="582">
        <v>1</v>
      </c>
      <c r="L454" s="569">
        <v>1</v>
      </c>
      <c r="M454" s="570">
        <v>38.130000000000003</v>
      </c>
    </row>
    <row r="455" spans="1:13" ht="14.4" customHeight="1" x14ac:dyDescent="0.3">
      <c r="A455" s="565" t="s">
        <v>2276</v>
      </c>
      <c r="B455" s="566" t="s">
        <v>2011</v>
      </c>
      <c r="C455" s="566" t="s">
        <v>2013</v>
      </c>
      <c r="D455" s="566" t="s">
        <v>1404</v>
      </c>
      <c r="E455" s="566" t="s">
        <v>2014</v>
      </c>
      <c r="F455" s="569"/>
      <c r="G455" s="569"/>
      <c r="H455" s="582">
        <v>0</v>
      </c>
      <c r="I455" s="569">
        <v>2</v>
      </c>
      <c r="J455" s="569">
        <v>130.13999999999999</v>
      </c>
      <c r="K455" s="582">
        <v>1</v>
      </c>
      <c r="L455" s="569">
        <v>2</v>
      </c>
      <c r="M455" s="570">
        <v>130.13999999999999</v>
      </c>
    </row>
    <row r="456" spans="1:13" ht="14.4" customHeight="1" x14ac:dyDescent="0.3">
      <c r="A456" s="565" t="s">
        <v>2276</v>
      </c>
      <c r="B456" s="566" t="s">
        <v>2011</v>
      </c>
      <c r="C456" s="566" t="s">
        <v>2016</v>
      </c>
      <c r="D456" s="566" t="s">
        <v>2017</v>
      </c>
      <c r="E456" s="566" t="s">
        <v>2018</v>
      </c>
      <c r="F456" s="569">
        <v>1</v>
      </c>
      <c r="G456" s="569">
        <v>65.069999999999993</v>
      </c>
      <c r="H456" s="582">
        <v>1</v>
      </c>
      <c r="I456" s="569"/>
      <c r="J456" s="569"/>
      <c r="K456" s="582">
        <v>0</v>
      </c>
      <c r="L456" s="569">
        <v>1</v>
      </c>
      <c r="M456" s="570">
        <v>65.069999999999993</v>
      </c>
    </row>
    <row r="457" spans="1:13" ht="14.4" customHeight="1" x14ac:dyDescent="0.3">
      <c r="A457" s="565" t="s">
        <v>2276</v>
      </c>
      <c r="B457" s="566" t="s">
        <v>2011</v>
      </c>
      <c r="C457" s="566" t="s">
        <v>2022</v>
      </c>
      <c r="D457" s="566" t="s">
        <v>1437</v>
      </c>
      <c r="E457" s="566" t="s">
        <v>2023</v>
      </c>
      <c r="F457" s="569"/>
      <c r="G457" s="569"/>
      <c r="H457" s="582">
        <v>0</v>
      </c>
      <c r="I457" s="569">
        <v>2</v>
      </c>
      <c r="J457" s="569">
        <v>101.14</v>
      </c>
      <c r="K457" s="582">
        <v>1</v>
      </c>
      <c r="L457" s="569">
        <v>2</v>
      </c>
      <c r="M457" s="570">
        <v>101.14</v>
      </c>
    </row>
    <row r="458" spans="1:13" ht="14.4" customHeight="1" x14ac:dyDescent="0.3">
      <c r="A458" s="565" t="s">
        <v>2276</v>
      </c>
      <c r="B458" s="566" t="s">
        <v>2011</v>
      </c>
      <c r="C458" s="566" t="s">
        <v>2024</v>
      </c>
      <c r="D458" s="566" t="s">
        <v>1438</v>
      </c>
      <c r="E458" s="566" t="s">
        <v>2025</v>
      </c>
      <c r="F458" s="569"/>
      <c r="G458" s="569"/>
      <c r="H458" s="582">
        <v>0</v>
      </c>
      <c r="I458" s="569">
        <v>2</v>
      </c>
      <c r="J458" s="569">
        <v>173.52</v>
      </c>
      <c r="K458" s="582">
        <v>1</v>
      </c>
      <c r="L458" s="569">
        <v>2</v>
      </c>
      <c r="M458" s="570">
        <v>173.52</v>
      </c>
    </row>
    <row r="459" spans="1:13" ht="14.4" customHeight="1" x14ac:dyDescent="0.3">
      <c r="A459" s="565" t="s">
        <v>2276</v>
      </c>
      <c r="B459" s="566" t="s">
        <v>2011</v>
      </c>
      <c r="C459" s="566" t="s">
        <v>2026</v>
      </c>
      <c r="D459" s="566" t="s">
        <v>2027</v>
      </c>
      <c r="E459" s="566" t="s">
        <v>2028</v>
      </c>
      <c r="F459" s="569">
        <v>1</v>
      </c>
      <c r="G459" s="569">
        <v>50.57</v>
      </c>
      <c r="H459" s="582">
        <v>1</v>
      </c>
      <c r="I459" s="569"/>
      <c r="J459" s="569"/>
      <c r="K459" s="582">
        <v>0</v>
      </c>
      <c r="L459" s="569">
        <v>1</v>
      </c>
      <c r="M459" s="570">
        <v>50.57</v>
      </c>
    </row>
    <row r="460" spans="1:13" ht="14.4" customHeight="1" x14ac:dyDescent="0.3">
      <c r="A460" s="565" t="s">
        <v>2276</v>
      </c>
      <c r="B460" s="566" t="s">
        <v>2011</v>
      </c>
      <c r="C460" s="566" t="s">
        <v>2029</v>
      </c>
      <c r="D460" s="566" t="s">
        <v>2030</v>
      </c>
      <c r="E460" s="566" t="s">
        <v>2031</v>
      </c>
      <c r="F460" s="569">
        <v>2</v>
      </c>
      <c r="G460" s="569">
        <v>173.52</v>
      </c>
      <c r="H460" s="582">
        <v>1</v>
      </c>
      <c r="I460" s="569"/>
      <c r="J460" s="569"/>
      <c r="K460" s="582">
        <v>0</v>
      </c>
      <c r="L460" s="569">
        <v>2</v>
      </c>
      <c r="M460" s="570">
        <v>173.52</v>
      </c>
    </row>
    <row r="461" spans="1:13" ht="14.4" customHeight="1" x14ac:dyDescent="0.3">
      <c r="A461" s="565" t="s">
        <v>2276</v>
      </c>
      <c r="B461" s="566" t="s">
        <v>2032</v>
      </c>
      <c r="C461" s="566" t="s">
        <v>3483</v>
      </c>
      <c r="D461" s="566" t="s">
        <v>3484</v>
      </c>
      <c r="E461" s="566" t="s">
        <v>3485</v>
      </c>
      <c r="F461" s="569">
        <v>2</v>
      </c>
      <c r="G461" s="569">
        <v>0</v>
      </c>
      <c r="H461" s="582"/>
      <c r="I461" s="569"/>
      <c r="J461" s="569"/>
      <c r="K461" s="582"/>
      <c r="L461" s="569">
        <v>2</v>
      </c>
      <c r="M461" s="570">
        <v>0</v>
      </c>
    </row>
    <row r="462" spans="1:13" ht="14.4" customHeight="1" x14ac:dyDescent="0.3">
      <c r="A462" s="565" t="s">
        <v>2276</v>
      </c>
      <c r="B462" s="566" t="s">
        <v>2040</v>
      </c>
      <c r="C462" s="566" t="s">
        <v>2044</v>
      </c>
      <c r="D462" s="566" t="s">
        <v>2045</v>
      </c>
      <c r="E462" s="566" t="s">
        <v>2043</v>
      </c>
      <c r="F462" s="569"/>
      <c r="G462" s="569"/>
      <c r="H462" s="582">
        <v>0</v>
      </c>
      <c r="I462" s="569">
        <v>1</v>
      </c>
      <c r="J462" s="569">
        <v>333.31</v>
      </c>
      <c r="K462" s="582">
        <v>1</v>
      </c>
      <c r="L462" s="569">
        <v>1</v>
      </c>
      <c r="M462" s="570">
        <v>333.31</v>
      </c>
    </row>
    <row r="463" spans="1:13" ht="14.4" customHeight="1" x14ac:dyDescent="0.3">
      <c r="A463" s="565" t="s">
        <v>2276</v>
      </c>
      <c r="B463" s="566" t="s">
        <v>2040</v>
      </c>
      <c r="C463" s="566" t="s">
        <v>2049</v>
      </c>
      <c r="D463" s="566" t="s">
        <v>2050</v>
      </c>
      <c r="E463" s="566" t="s">
        <v>2051</v>
      </c>
      <c r="F463" s="569"/>
      <c r="G463" s="569"/>
      <c r="H463" s="582">
        <v>0</v>
      </c>
      <c r="I463" s="569">
        <v>1</v>
      </c>
      <c r="J463" s="569">
        <v>333.31</v>
      </c>
      <c r="K463" s="582">
        <v>1</v>
      </c>
      <c r="L463" s="569">
        <v>1</v>
      </c>
      <c r="M463" s="570">
        <v>333.31</v>
      </c>
    </row>
    <row r="464" spans="1:13" ht="14.4" customHeight="1" x14ac:dyDescent="0.3">
      <c r="A464" s="565" t="s">
        <v>2276</v>
      </c>
      <c r="B464" s="566" t="s">
        <v>2076</v>
      </c>
      <c r="C464" s="566" t="s">
        <v>2079</v>
      </c>
      <c r="D464" s="566" t="s">
        <v>1626</v>
      </c>
      <c r="E464" s="566" t="s">
        <v>2080</v>
      </c>
      <c r="F464" s="569"/>
      <c r="G464" s="569"/>
      <c r="H464" s="582">
        <v>0</v>
      </c>
      <c r="I464" s="569">
        <v>4</v>
      </c>
      <c r="J464" s="569">
        <v>1599.68</v>
      </c>
      <c r="K464" s="582">
        <v>1</v>
      </c>
      <c r="L464" s="569">
        <v>4</v>
      </c>
      <c r="M464" s="570">
        <v>1599.68</v>
      </c>
    </row>
    <row r="465" spans="1:13" ht="14.4" customHeight="1" x14ac:dyDescent="0.3">
      <c r="A465" s="565" t="s">
        <v>2276</v>
      </c>
      <c r="B465" s="566" t="s">
        <v>2094</v>
      </c>
      <c r="C465" s="566" t="s">
        <v>2095</v>
      </c>
      <c r="D465" s="566" t="s">
        <v>1625</v>
      </c>
      <c r="E465" s="566" t="s">
        <v>2059</v>
      </c>
      <c r="F465" s="569"/>
      <c r="G465" s="569"/>
      <c r="H465" s="582">
        <v>0</v>
      </c>
      <c r="I465" s="569">
        <v>1</v>
      </c>
      <c r="J465" s="569">
        <v>69.86</v>
      </c>
      <c r="K465" s="582">
        <v>1</v>
      </c>
      <c r="L465" s="569">
        <v>1</v>
      </c>
      <c r="M465" s="570">
        <v>69.86</v>
      </c>
    </row>
    <row r="466" spans="1:13" ht="14.4" customHeight="1" x14ac:dyDescent="0.3">
      <c r="A466" s="565" t="s">
        <v>2276</v>
      </c>
      <c r="B466" s="566" t="s">
        <v>2116</v>
      </c>
      <c r="C466" s="566" t="s">
        <v>2117</v>
      </c>
      <c r="D466" s="566" t="s">
        <v>1506</v>
      </c>
      <c r="E466" s="566" t="s">
        <v>1507</v>
      </c>
      <c r="F466" s="569"/>
      <c r="G466" s="569"/>
      <c r="H466" s="582">
        <v>0</v>
      </c>
      <c r="I466" s="569">
        <v>6</v>
      </c>
      <c r="J466" s="569">
        <v>554.54999999999995</v>
      </c>
      <c r="K466" s="582">
        <v>1</v>
      </c>
      <c r="L466" s="569">
        <v>6</v>
      </c>
      <c r="M466" s="570">
        <v>554.54999999999995</v>
      </c>
    </row>
    <row r="467" spans="1:13" ht="14.4" customHeight="1" x14ac:dyDescent="0.3">
      <c r="A467" s="565" t="s">
        <v>2276</v>
      </c>
      <c r="B467" s="566" t="s">
        <v>2116</v>
      </c>
      <c r="C467" s="566" t="s">
        <v>2118</v>
      </c>
      <c r="D467" s="566" t="s">
        <v>2119</v>
      </c>
      <c r="E467" s="566" t="s">
        <v>574</v>
      </c>
      <c r="F467" s="569">
        <v>1</v>
      </c>
      <c r="G467" s="569">
        <v>44.8</v>
      </c>
      <c r="H467" s="582">
        <v>1</v>
      </c>
      <c r="I467" s="569"/>
      <c r="J467" s="569"/>
      <c r="K467" s="582">
        <v>0</v>
      </c>
      <c r="L467" s="569">
        <v>1</v>
      </c>
      <c r="M467" s="570">
        <v>44.8</v>
      </c>
    </row>
    <row r="468" spans="1:13" ht="14.4" customHeight="1" x14ac:dyDescent="0.3">
      <c r="A468" s="565" t="s">
        <v>2276</v>
      </c>
      <c r="B468" s="566" t="s">
        <v>2138</v>
      </c>
      <c r="C468" s="566" t="s">
        <v>2139</v>
      </c>
      <c r="D468" s="566" t="s">
        <v>1416</v>
      </c>
      <c r="E468" s="566" t="s">
        <v>1417</v>
      </c>
      <c r="F468" s="569"/>
      <c r="G468" s="569"/>
      <c r="H468" s="582">
        <v>0</v>
      </c>
      <c r="I468" s="569">
        <v>3</v>
      </c>
      <c r="J468" s="569">
        <v>130.97999999999999</v>
      </c>
      <c r="K468" s="582">
        <v>1</v>
      </c>
      <c r="L468" s="569">
        <v>3</v>
      </c>
      <c r="M468" s="570">
        <v>130.97999999999999</v>
      </c>
    </row>
    <row r="469" spans="1:13" ht="14.4" customHeight="1" x14ac:dyDescent="0.3">
      <c r="A469" s="565" t="s">
        <v>2276</v>
      </c>
      <c r="B469" s="566" t="s">
        <v>2176</v>
      </c>
      <c r="C469" s="566" t="s">
        <v>2177</v>
      </c>
      <c r="D469" s="566" t="s">
        <v>1396</v>
      </c>
      <c r="E469" s="566" t="s">
        <v>457</v>
      </c>
      <c r="F469" s="569"/>
      <c r="G469" s="569"/>
      <c r="H469" s="582">
        <v>0</v>
      </c>
      <c r="I469" s="569">
        <v>1</v>
      </c>
      <c r="J469" s="569">
        <v>158.16999999999999</v>
      </c>
      <c r="K469" s="582">
        <v>1</v>
      </c>
      <c r="L469" s="569">
        <v>1</v>
      </c>
      <c r="M469" s="570">
        <v>158.16999999999999</v>
      </c>
    </row>
    <row r="470" spans="1:13" ht="14.4" customHeight="1" x14ac:dyDescent="0.3">
      <c r="A470" s="565" t="s">
        <v>2276</v>
      </c>
      <c r="B470" s="566" t="s">
        <v>2178</v>
      </c>
      <c r="C470" s="566" t="s">
        <v>2185</v>
      </c>
      <c r="D470" s="566" t="s">
        <v>2186</v>
      </c>
      <c r="E470" s="566" t="s">
        <v>2187</v>
      </c>
      <c r="F470" s="569"/>
      <c r="G470" s="569"/>
      <c r="H470" s="582">
        <v>0</v>
      </c>
      <c r="I470" s="569">
        <v>1</v>
      </c>
      <c r="J470" s="569">
        <v>6.98</v>
      </c>
      <c r="K470" s="582">
        <v>1</v>
      </c>
      <c r="L470" s="569">
        <v>1</v>
      </c>
      <c r="M470" s="570">
        <v>6.98</v>
      </c>
    </row>
    <row r="471" spans="1:13" ht="14.4" customHeight="1" x14ac:dyDescent="0.3">
      <c r="A471" s="565" t="s">
        <v>2276</v>
      </c>
      <c r="B471" s="566" t="s">
        <v>2178</v>
      </c>
      <c r="C471" s="566" t="s">
        <v>2188</v>
      </c>
      <c r="D471" s="566" t="s">
        <v>2189</v>
      </c>
      <c r="E471" s="566" t="s">
        <v>2190</v>
      </c>
      <c r="F471" s="569"/>
      <c r="G471" s="569"/>
      <c r="H471" s="582">
        <v>0</v>
      </c>
      <c r="I471" s="569">
        <v>1</v>
      </c>
      <c r="J471" s="569">
        <v>10.73</v>
      </c>
      <c r="K471" s="582">
        <v>1</v>
      </c>
      <c r="L471" s="569">
        <v>1</v>
      </c>
      <c r="M471" s="570">
        <v>10.73</v>
      </c>
    </row>
    <row r="472" spans="1:13" ht="14.4" customHeight="1" x14ac:dyDescent="0.3">
      <c r="A472" s="565" t="s">
        <v>2276</v>
      </c>
      <c r="B472" s="566" t="s">
        <v>3548</v>
      </c>
      <c r="C472" s="566" t="s">
        <v>3491</v>
      </c>
      <c r="D472" s="566" t="s">
        <v>3492</v>
      </c>
      <c r="E472" s="566" t="s">
        <v>3493</v>
      </c>
      <c r="F472" s="569"/>
      <c r="G472" s="569"/>
      <c r="H472" s="582">
        <v>0</v>
      </c>
      <c r="I472" s="569">
        <v>2</v>
      </c>
      <c r="J472" s="569">
        <v>1441.08</v>
      </c>
      <c r="K472" s="582">
        <v>1</v>
      </c>
      <c r="L472" s="569">
        <v>2</v>
      </c>
      <c r="M472" s="570">
        <v>1441.08</v>
      </c>
    </row>
    <row r="473" spans="1:13" ht="14.4" customHeight="1" x14ac:dyDescent="0.3">
      <c r="A473" s="565" t="s">
        <v>2276</v>
      </c>
      <c r="B473" s="566" t="s">
        <v>2198</v>
      </c>
      <c r="C473" s="566" t="s">
        <v>2200</v>
      </c>
      <c r="D473" s="566" t="s">
        <v>1392</v>
      </c>
      <c r="E473" s="566" t="s">
        <v>1930</v>
      </c>
      <c r="F473" s="569"/>
      <c r="G473" s="569"/>
      <c r="H473" s="582">
        <v>0</v>
      </c>
      <c r="I473" s="569">
        <v>3</v>
      </c>
      <c r="J473" s="569">
        <v>486.39</v>
      </c>
      <c r="K473" s="582">
        <v>1</v>
      </c>
      <c r="L473" s="569">
        <v>3</v>
      </c>
      <c r="M473" s="570">
        <v>486.39</v>
      </c>
    </row>
    <row r="474" spans="1:13" ht="14.4" customHeight="1" x14ac:dyDescent="0.3">
      <c r="A474" s="565" t="s">
        <v>2276</v>
      </c>
      <c r="B474" s="566" t="s">
        <v>2198</v>
      </c>
      <c r="C474" s="566" t="s">
        <v>2201</v>
      </c>
      <c r="D474" s="566" t="s">
        <v>1394</v>
      </c>
      <c r="E474" s="566" t="s">
        <v>2202</v>
      </c>
      <c r="F474" s="569"/>
      <c r="G474" s="569"/>
      <c r="H474" s="582">
        <v>0</v>
      </c>
      <c r="I474" s="569">
        <v>2</v>
      </c>
      <c r="J474" s="569">
        <v>432.32</v>
      </c>
      <c r="K474" s="582">
        <v>1</v>
      </c>
      <c r="L474" s="569">
        <v>2</v>
      </c>
      <c r="M474" s="570">
        <v>432.32</v>
      </c>
    </row>
    <row r="475" spans="1:13" ht="14.4" customHeight="1" x14ac:dyDescent="0.3">
      <c r="A475" s="565" t="s">
        <v>2276</v>
      </c>
      <c r="B475" s="566" t="s">
        <v>2207</v>
      </c>
      <c r="C475" s="566" t="s">
        <v>2208</v>
      </c>
      <c r="D475" s="566" t="s">
        <v>1522</v>
      </c>
      <c r="E475" s="566" t="s">
        <v>1523</v>
      </c>
      <c r="F475" s="569"/>
      <c r="G475" s="569"/>
      <c r="H475" s="582">
        <v>0</v>
      </c>
      <c r="I475" s="569">
        <v>3</v>
      </c>
      <c r="J475" s="569">
        <v>1017.39</v>
      </c>
      <c r="K475" s="582">
        <v>1</v>
      </c>
      <c r="L475" s="569">
        <v>3</v>
      </c>
      <c r="M475" s="570">
        <v>1017.39</v>
      </c>
    </row>
    <row r="476" spans="1:13" ht="14.4" customHeight="1" x14ac:dyDescent="0.3">
      <c r="A476" s="565" t="s">
        <v>2276</v>
      </c>
      <c r="B476" s="566" t="s">
        <v>2207</v>
      </c>
      <c r="C476" s="566" t="s">
        <v>3499</v>
      </c>
      <c r="D476" s="566" t="s">
        <v>1522</v>
      </c>
      <c r="E476" s="566" t="s">
        <v>3500</v>
      </c>
      <c r="F476" s="569"/>
      <c r="G476" s="569"/>
      <c r="H476" s="582">
        <v>0</v>
      </c>
      <c r="I476" s="569">
        <v>1</v>
      </c>
      <c r="J476" s="569">
        <v>1130.43</v>
      </c>
      <c r="K476" s="582">
        <v>1</v>
      </c>
      <c r="L476" s="569">
        <v>1</v>
      </c>
      <c r="M476" s="570">
        <v>1130.43</v>
      </c>
    </row>
    <row r="477" spans="1:13" ht="14.4" customHeight="1" x14ac:dyDescent="0.3">
      <c r="A477" s="565" t="s">
        <v>2276</v>
      </c>
      <c r="B477" s="566" t="s">
        <v>2207</v>
      </c>
      <c r="C477" s="566" t="s">
        <v>2210</v>
      </c>
      <c r="D477" s="566" t="s">
        <v>2211</v>
      </c>
      <c r="E477" s="566" t="s">
        <v>2212</v>
      </c>
      <c r="F477" s="569"/>
      <c r="G477" s="569"/>
      <c r="H477" s="582">
        <v>0</v>
      </c>
      <c r="I477" s="569">
        <v>1</v>
      </c>
      <c r="J477" s="569">
        <v>201.75</v>
      </c>
      <c r="K477" s="582">
        <v>1</v>
      </c>
      <c r="L477" s="569">
        <v>1</v>
      </c>
      <c r="M477" s="570">
        <v>201.75</v>
      </c>
    </row>
    <row r="478" spans="1:13" ht="14.4" customHeight="1" x14ac:dyDescent="0.3">
      <c r="A478" s="565" t="s">
        <v>2276</v>
      </c>
      <c r="B478" s="566" t="s">
        <v>2213</v>
      </c>
      <c r="C478" s="566" t="s">
        <v>2214</v>
      </c>
      <c r="D478" s="566" t="s">
        <v>1518</v>
      </c>
      <c r="E478" s="566" t="s">
        <v>512</v>
      </c>
      <c r="F478" s="569"/>
      <c r="G478" s="569"/>
      <c r="H478" s="582">
        <v>0</v>
      </c>
      <c r="I478" s="569">
        <v>8</v>
      </c>
      <c r="J478" s="569">
        <v>1859.52</v>
      </c>
      <c r="K478" s="582">
        <v>1</v>
      </c>
      <c r="L478" s="569">
        <v>8</v>
      </c>
      <c r="M478" s="570">
        <v>1859.52</v>
      </c>
    </row>
    <row r="479" spans="1:13" ht="14.4" customHeight="1" x14ac:dyDescent="0.3">
      <c r="A479" s="565" t="s">
        <v>2276</v>
      </c>
      <c r="B479" s="566" t="s">
        <v>2219</v>
      </c>
      <c r="C479" s="566" t="s">
        <v>2494</v>
      </c>
      <c r="D479" s="566" t="s">
        <v>1367</v>
      </c>
      <c r="E479" s="566" t="s">
        <v>2495</v>
      </c>
      <c r="F479" s="569"/>
      <c r="G479" s="569"/>
      <c r="H479" s="582"/>
      <c r="I479" s="569">
        <v>1</v>
      </c>
      <c r="J479" s="569">
        <v>0</v>
      </c>
      <c r="K479" s="582"/>
      <c r="L479" s="569">
        <v>1</v>
      </c>
      <c r="M479" s="570">
        <v>0</v>
      </c>
    </row>
    <row r="480" spans="1:13" ht="14.4" customHeight="1" x14ac:dyDescent="0.3">
      <c r="A480" s="565" t="s">
        <v>2276</v>
      </c>
      <c r="B480" s="566" t="s">
        <v>2228</v>
      </c>
      <c r="C480" s="566" t="s">
        <v>2229</v>
      </c>
      <c r="D480" s="566" t="s">
        <v>1499</v>
      </c>
      <c r="E480" s="566" t="s">
        <v>487</v>
      </c>
      <c r="F480" s="569"/>
      <c r="G480" s="569"/>
      <c r="H480" s="582">
        <v>0</v>
      </c>
      <c r="I480" s="569">
        <v>1</v>
      </c>
      <c r="J480" s="569">
        <v>137.6</v>
      </c>
      <c r="K480" s="582">
        <v>1</v>
      </c>
      <c r="L480" s="569">
        <v>1</v>
      </c>
      <c r="M480" s="570">
        <v>137.6</v>
      </c>
    </row>
    <row r="481" spans="1:13" ht="14.4" customHeight="1" x14ac:dyDescent="0.3">
      <c r="A481" s="565" t="s">
        <v>2276</v>
      </c>
      <c r="B481" s="566" t="s">
        <v>2247</v>
      </c>
      <c r="C481" s="566" t="s">
        <v>2248</v>
      </c>
      <c r="D481" s="566" t="s">
        <v>1505</v>
      </c>
      <c r="E481" s="566" t="s">
        <v>555</v>
      </c>
      <c r="F481" s="569"/>
      <c r="G481" s="569"/>
      <c r="H481" s="582">
        <v>0</v>
      </c>
      <c r="I481" s="569">
        <v>1</v>
      </c>
      <c r="J481" s="569">
        <v>137.74</v>
      </c>
      <c r="K481" s="582">
        <v>1</v>
      </c>
      <c r="L481" s="569">
        <v>1</v>
      </c>
      <c r="M481" s="570">
        <v>137.74</v>
      </c>
    </row>
    <row r="482" spans="1:13" ht="14.4" customHeight="1" x14ac:dyDescent="0.3">
      <c r="A482" s="565" t="s">
        <v>2277</v>
      </c>
      <c r="B482" s="566" t="s">
        <v>1778</v>
      </c>
      <c r="C482" s="566" t="s">
        <v>1781</v>
      </c>
      <c r="D482" s="566" t="s">
        <v>833</v>
      </c>
      <c r="E482" s="566" t="s">
        <v>835</v>
      </c>
      <c r="F482" s="569"/>
      <c r="G482" s="569"/>
      <c r="H482" s="582">
        <v>0</v>
      </c>
      <c r="I482" s="569">
        <v>1</v>
      </c>
      <c r="J482" s="569">
        <v>612.26</v>
      </c>
      <c r="K482" s="582">
        <v>1</v>
      </c>
      <c r="L482" s="569">
        <v>1</v>
      </c>
      <c r="M482" s="570">
        <v>612.26</v>
      </c>
    </row>
    <row r="483" spans="1:13" ht="14.4" customHeight="1" x14ac:dyDescent="0.3">
      <c r="A483" s="565" t="s">
        <v>2277</v>
      </c>
      <c r="B483" s="566" t="s">
        <v>1841</v>
      </c>
      <c r="C483" s="566" t="s">
        <v>1843</v>
      </c>
      <c r="D483" s="566" t="s">
        <v>1411</v>
      </c>
      <c r="E483" s="566" t="s">
        <v>1413</v>
      </c>
      <c r="F483" s="569"/>
      <c r="G483" s="569"/>
      <c r="H483" s="582">
        <v>0</v>
      </c>
      <c r="I483" s="569">
        <v>1</v>
      </c>
      <c r="J483" s="569">
        <v>625.29</v>
      </c>
      <c r="K483" s="582">
        <v>1</v>
      </c>
      <c r="L483" s="569">
        <v>1</v>
      </c>
      <c r="M483" s="570">
        <v>625.29</v>
      </c>
    </row>
    <row r="484" spans="1:13" ht="14.4" customHeight="1" x14ac:dyDescent="0.3">
      <c r="A484" s="565" t="s">
        <v>2277</v>
      </c>
      <c r="B484" s="566" t="s">
        <v>1916</v>
      </c>
      <c r="C484" s="566" t="s">
        <v>1919</v>
      </c>
      <c r="D484" s="566" t="s">
        <v>470</v>
      </c>
      <c r="E484" s="566" t="s">
        <v>1920</v>
      </c>
      <c r="F484" s="569">
        <v>18</v>
      </c>
      <c r="G484" s="569">
        <v>930.42</v>
      </c>
      <c r="H484" s="582">
        <v>1</v>
      </c>
      <c r="I484" s="569"/>
      <c r="J484" s="569"/>
      <c r="K484" s="582">
        <v>0</v>
      </c>
      <c r="L484" s="569">
        <v>18</v>
      </c>
      <c r="M484" s="570">
        <v>930.42</v>
      </c>
    </row>
    <row r="485" spans="1:13" ht="14.4" customHeight="1" x14ac:dyDescent="0.3">
      <c r="A485" s="565" t="s">
        <v>2277</v>
      </c>
      <c r="B485" s="566" t="s">
        <v>1948</v>
      </c>
      <c r="C485" s="566" t="s">
        <v>1949</v>
      </c>
      <c r="D485" s="566" t="s">
        <v>1950</v>
      </c>
      <c r="E485" s="566" t="s">
        <v>565</v>
      </c>
      <c r="F485" s="569">
        <v>3</v>
      </c>
      <c r="G485" s="569">
        <v>305.04000000000002</v>
      </c>
      <c r="H485" s="582">
        <v>1</v>
      </c>
      <c r="I485" s="569"/>
      <c r="J485" s="569"/>
      <c r="K485" s="582">
        <v>0</v>
      </c>
      <c r="L485" s="569">
        <v>3</v>
      </c>
      <c r="M485" s="570">
        <v>305.04000000000002</v>
      </c>
    </row>
    <row r="486" spans="1:13" ht="14.4" customHeight="1" x14ac:dyDescent="0.3">
      <c r="A486" s="565" t="s">
        <v>2277</v>
      </c>
      <c r="B486" s="566" t="s">
        <v>1948</v>
      </c>
      <c r="C486" s="566" t="s">
        <v>3528</v>
      </c>
      <c r="D486" s="566" t="s">
        <v>575</v>
      </c>
      <c r="E486" s="566" t="s">
        <v>549</v>
      </c>
      <c r="F486" s="569">
        <v>12</v>
      </c>
      <c r="G486" s="569">
        <v>0</v>
      </c>
      <c r="H486" s="582"/>
      <c r="I486" s="569"/>
      <c r="J486" s="569"/>
      <c r="K486" s="582"/>
      <c r="L486" s="569">
        <v>12</v>
      </c>
      <c r="M486" s="570">
        <v>0</v>
      </c>
    </row>
    <row r="487" spans="1:13" ht="14.4" customHeight="1" x14ac:dyDescent="0.3">
      <c r="A487" s="565" t="s">
        <v>2277</v>
      </c>
      <c r="B487" s="566" t="s">
        <v>1948</v>
      </c>
      <c r="C487" s="566" t="s">
        <v>1953</v>
      </c>
      <c r="D487" s="566" t="s">
        <v>575</v>
      </c>
      <c r="E487" s="566" t="s">
        <v>576</v>
      </c>
      <c r="F487" s="569">
        <v>1</v>
      </c>
      <c r="G487" s="569">
        <v>610.14</v>
      </c>
      <c r="H487" s="582">
        <v>1</v>
      </c>
      <c r="I487" s="569"/>
      <c r="J487" s="569"/>
      <c r="K487" s="582">
        <v>0</v>
      </c>
      <c r="L487" s="569">
        <v>1</v>
      </c>
      <c r="M487" s="570">
        <v>610.14</v>
      </c>
    </row>
    <row r="488" spans="1:13" ht="14.4" customHeight="1" x14ac:dyDescent="0.3">
      <c r="A488" s="565" t="s">
        <v>2277</v>
      </c>
      <c r="B488" s="566" t="s">
        <v>1983</v>
      </c>
      <c r="C488" s="566" t="s">
        <v>3506</v>
      </c>
      <c r="D488" s="566" t="s">
        <v>1487</v>
      </c>
      <c r="E488" s="566" t="s">
        <v>559</v>
      </c>
      <c r="F488" s="569">
        <v>1</v>
      </c>
      <c r="G488" s="569">
        <v>0</v>
      </c>
      <c r="H488" s="582"/>
      <c r="I488" s="569"/>
      <c r="J488" s="569"/>
      <c r="K488" s="582"/>
      <c r="L488" s="569">
        <v>1</v>
      </c>
      <c r="M488" s="570">
        <v>0</v>
      </c>
    </row>
    <row r="489" spans="1:13" ht="14.4" customHeight="1" x14ac:dyDescent="0.3">
      <c r="A489" s="565" t="s">
        <v>2277</v>
      </c>
      <c r="B489" s="566" t="s">
        <v>1983</v>
      </c>
      <c r="C489" s="566" t="s">
        <v>3507</v>
      </c>
      <c r="D489" s="566" t="s">
        <v>1491</v>
      </c>
      <c r="E489" s="566" t="s">
        <v>3272</v>
      </c>
      <c r="F489" s="569">
        <v>4</v>
      </c>
      <c r="G489" s="569">
        <v>0</v>
      </c>
      <c r="H489" s="582"/>
      <c r="I489" s="569"/>
      <c r="J489" s="569"/>
      <c r="K489" s="582"/>
      <c r="L489" s="569">
        <v>4</v>
      </c>
      <c r="M489" s="570">
        <v>0</v>
      </c>
    </row>
    <row r="490" spans="1:13" ht="14.4" customHeight="1" x14ac:dyDescent="0.3">
      <c r="A490" s="565" t="s">
        <v>2277</v>
      </c>
      <c r="B490" s="566" t="s">
        <v>1983</v>
      </c>
      <c r="C490" s="566" t="s">
        <v>3508</v>
      </c>
      <c r="D490" s="566" t="s">
        <v>1491</v>
      </c>
      <c r="E490" s="566" t="s">
        <v>3272</v>
      </c>
      <c r="F490" s="569">
        <v>1</v>
      </c>
      <c r="G490" s="569">
        <v>0</v>
      </c>
      <c r="H490" s="582"/>
      <c r="I490" s="569"/>
      <c r="J490" s="569"/>
      <c r="K490" s="582"/>
      <c r="L490" s="569">
        <v>1</v>
      </c>
      <c r="M490" s="570">
        <v>0</v>
      </c>
    </row>
    <row r="491" spans="1:13" ht="14.4" customHeight="1" x14ac:dyDescent="0.3">
      <c r="A491" s="565" t="s">
        <v>2277</v>
      </c>
      <c r="B491" s="566" t="s">
        <v>1983</v>
      </c>
      <c r="C491" s="566" t="s">
        <v>1986</v>
      </c>
      <c r="D491" s="566" t="s">
        <v>1487</v>
      </c>
      <c r="E491" s="566" t="s">
        <v>512</v>
      </c>
      <c r="F491" s="569"/>
      <c r="G491" s="569"/>
      <c r="H491" s="582">
        <v>0</v>
      </c>
      <c r="I491" s="569">
        <v>15</v>
      </c>
      <c r="J491" s="569">
        <v>2719.3499999999995</v>
      </c>
      <c r="K491" s="582">
        <v>1</v>
      </c>
      <c r="L491" s="569">
        <v>15</v>
      </c>
      <c r="M491" s="570">
        <v>2719.3499999999995</v>
      </c>
    </row>
    <row r="492" spans="1:13" ht="14.4" customHeight="1" x14ac:dyDescent="0.3">
      <c r="A492" s="565" t="s">
        <v>2277</v>
      </c>
      <c r="B492" s="566" t="s">
        <v>1983</v>
      </c>
      <c r="C492" s="566" t="s">
        <v>1991</v>
      </c>
      <c r="D492" s="566" t="s">
        <v>1495</v>
      </c>
      <c r="E492" s="566" t="s">
        <v>1992</v>
      </c>
      <c r="F492" s="569"/>
      <c r="G492" s="569"/>
      <c r="H492" s="582">
        <v>0</v>
      </c>
      <c r="I492" s="569">
        <v>3</v>
      </c>
      <c r="J492" s="569">
        <v>1049.01</v>
      </c>
      <c r="K492" s="582">
        <v>1</v>
      </c>
      <c r="L492" s="569">
        <v>3</v>
      </c>
      <c r="M492" s="570">
        <v>1049.01</v>
      </c>
    </row>
    <row r="493" spans="1:13" ht="14.4" customHeight="1" x14ac:dyDescent="0.3">
      <c r="A493" s="565" t="s">
        <v>2277</v>
      </c>
      <c r="B493" s="566" t="s">
        <v>2011</v>
      </c>
      <c r="C493" s="566" t="s">
        <v>2016</v>
      </c>
      <c r="D493" s="566" t="s">
        <v>2017</v>
      </c>
      <c r="E493" s="566" t="s">
        <v>2018</v>
      </c>
      <c r="F493" s="569">
        <v>1</v>
      </c>
      <c r="G493" s="569">
        <v>65.069999999999993</v>
      </c>
      <c r="H493" s="582">
        <v>1</v>
      </c>
      <c r="I493" s="569"/>
      <c r="J493" s="569"/>
      <c r="K493" s="582">
        <v>0</v>
      </c>
      <c r="L493" s="569">
        <v>1</v>
      </c>
      <c r="M493" s="570">
        <v>65.069999999999993</v>
      </c>
    </row>
    <row r="494" spans="1:13" ht="14.4" customHeight="1" x14ac:dyDescent="0.3">
      <c r="A494" s="565" t="s">
        <v>2277</v>
      </c>
      <c r="B494" s="566" t="s">
        <v>2011</v>
      </c>
      <c r="C494" s="566" t="s">
        <v>2026</v>
      </c>
      <c r="D494" s="566" t="s">
        <v>2027</v>
      </c>
      <c r="E494" s="566" t="s">
        <v>2028</v>
      </c>
      <c r="F494" s="569">
        <v>1</v>
      </c>
      <c r="G494" s="569">
        <v>50.57</v>
      </c>
      <c r="H494" s="582">
        <v>1</v>
      </c>
      <c r="I494" s="569"/>
      <c r="J494" s="569"/>
      <c r="K494" s="582">
        <v>0</v>
      </c>
      <c r="L494" s="569">
        <v>1</v>
      </c>
      <c r="M494" s="570">
        <v>50.57</v>
      </c>
    </row>
    <row r="495" spans="1:13" ht="14.4" customHeight="1" x14ac:dyDescent="0.3">
      <c r="A495" s="565" t="s">
        <v>2277</v>
      </c>
      <c r="B495" s="566" t="s">
        <v>2011</v>
      </c>
      <c r="C495" s="566" t="s">
        <v>2029</v>
      </c>
      <c r="D495" s="566" t="s">
        <v>2030</v>
      </c>
      <c r="E495" s="566" t="s">
        <v>2031</v>
      </c>
      <c r="F495" s="569">
        <v>1</v>
      </c>
      <c r="G495" s="569">
        <v>86.76</v>
      </c>
      <c r="H495" s="582">
        <v>1</v>
      </c>
      <c r="I495" s="569"/>
      <c r="J495" s="569"/>
      <c r="K495" s="582">
        <v>0</v>
      </c>
      <c r="L495" s="569">
        <v>1</v>
      </c>
      <c r="M495" s="570">
        <v>86.76</v>
      </c>
    </row>
    <row r="496" spans="1:13" ht="14.4" customHeight="1" x14ac:dyDescent="0.3">
      <c r="A496" s="565" t="s">
        <v>2277</v>
      </c>
      <c r="B496" s="566" t="s">
        <v>2113</v>
      </c>
      <c r="C496" s="566" t="s">
        <v>3526</v>
      </c>
      <c r="D496" s="566" t="s">
        <v>3214</v>
      </c>
      <c r="E496" s="566" t="s">
        <v>3527</v>
      </c>
      <c r="F496" s="569">
        <v>2</v>
      </c>
      <c r="G496" s="569">
        <v>193.26</v>
      </c>
      <c r="H496" s="582">
        <v>1</v>
      </c>
      <c r="I496" s="569"/>
      <c r="J496" s="569"/>
      <c r="K496" s="582">
        <v>0</v>
      </c>
      <c r="L496" s="569">
        <v>2</v>
      </c>
      <c r="M496" s="570">
        <v>193.26</v>
      </c>
    </row>
    <row r="497" spans="1:13" ht="14.4" customHeight="1" x14ac:dyDescent="0.3">
      <c r="A497" s="565" t="s">
        <v>2277</v>
      </c>
      <c r="B497" s="566" t="s">
        <v>2116</v>
      </c>
      <c r="C497" s="566" t="s">
        <v>2117</v>
      </c>
      <c r="D497" s="566" t="s">
        <v>1506</v>
      </c>
      <c r="E497" s="566" t="s">
        <v>1507</v>
      </c>
      <c r="F497" s="569"/>
      <c r="G497" s="569"/>
      <c r="H497" s="582">
        <v>0</v>
      </c>
      <c r="I497" s="569">
        <v>2</v>
      </c>
      <c r="J497" s="569">
        <v>179.2</v>
      </c>
      <c r="K497" s="582">
        <v>1</v>
      </c>
      <c r="L497" s="569">
        <v>2</v>
      </c>
      <c r="M497" s="570">
        <v>179.2</v>
      </c>
    </row>
    <row r="498" spans="1:13" ht="14.4" customHeight="1" thickBot="1" x14ac:dyDescent="0.35">
      <c r="A498" s="571" t="s">
        <v>2277</v>
      </c>
      <c r="B498" s="572" t="s">
        <v>2219</v>
      </c>
      <c r="C498" s="572" t="s">
        <v>2494</v>
      </c>
      <c r="D498" s="572" t="s">
        <v>1367</v>
      </c>
      <c r="E498" s="572" t="s">
        <v>2495</v>
      </c>
      <c r="F498" s="575"/>
      <c r="G498" s="575"/>
      <c r="H498" s="583"/>
      <c r="I498" s="575">
        <v>2</v>
      </c>
      <c r="J498" s="575">
        <v>0</v>
      </c>
      <c r="K498" s="583"/>
      <c r="L498" s="575">
        <v>2</v>
      </c>
      <c r="M498" s="57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220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0" t="s">
        <v>436</v>
      </c>
      <c r="B4" s="551" t="s">
        <v>437</v>
      </c>
      <c r="C4" s="552" t="s">
        <v>438</v>
      </c>
      <c r="D4" s="552" t="s">
        <v>437</v>
      </c>
      <c r="E4" s="552" t="s">
        <v>437</v>
      </c>
      <c r="F4" s="553" t="s">
        <v>437</v>
      </c>
      <c r="G4" s="552" t="s">
        <v>437</v>
      </c>
      <c r="H4" s="552" t="s">
        <v>110</v>
      </c>
    </row>
    <row r="5" spans="1:8" ht="14.4" customHeight="1" x14ac:dyDescent="0.3">
      <c r="A5" s="550" t="s">
        <v>436</v>
      </c>
      <c r="B5" s="551" t="s">
        <v>3549</v>
      </c>
      <c r="C5" s="552" t="s">
        <v>3550</v>
      </c>
      <c r="D5" s="552">
        <v>156242.2752466861</v>
      </c>
      <c r="E5" s="552">
        <v>160293.09000000003</v>
      </c>
      <c r="F5" s="553">
        <v>1.025926496186248</v>
      </c>
      <c r="G5" s="552">
        <v>4050.8147533139272</v>
      </c>
      <c r="H5" s="552" t="s">
        <v>2</v>
      </c>
    </row>
    <row r="6" spans="1:8" ht="14.4" customHeight="1" x14ac:dyDescent="0.3">
      <c r="A6" s="550" t="s">
        <v>436</v>
      </c>
      <c r="B6" s="551" t="s">
        <v>3551</v>
      </c>
      <c r="C6" s="552" t="s">
        <v>3552</v>
      </c>
      <c r="D6" s="552">
        <v>183516.89498704602</v>
      </c>
      <c r="E6" s="552">
        <v>178184.92999999993</v>
      </c>
      <c r="F6" s="553">
        <v>0.97094564515478288</v>
      </c>
      <c r="G6" s="552">
        <v>-5331.9649870460853</v>
      </c>
      <c r="H6" s="552" t="s">
        <v>2</v>
      </c>
    </row>
    <row r="7" spans="1:8" ht="14.4" customHeight="1" x14ac:dyDescent="0.3">
      <c r="A7" s="550" t="s">
        <v>436</v>
      </c>
      <c r="B7" s="551" t="s">
        <v>3553</v>
      </c>
      <c r="C7" s="552" t="s">
        <v>3554</v>
      </c>
      <c r="D7" s="552">
        <v>666.66666666666663</v>
      </c>
      <c r="E7" s="552">
        <v>237.75</v>
      </c>
      <c r="F7" s="553">
        <v>0.35662500000000003</v>
      </c>
      <c r="G7" s="552">
        <v>-428.91666666666663</v>
      </c>
      <c r="H7" s="552" t="s">
        <v>2</v>
      </c>
    </row>
    <row r="8" spans="1:8" ht="14.4" customHeight="1" x14ac:dyDescent="0.3">
      <c r="A8" s="550" t="s">
        <v>436</v>
      </c>
      <c r="B8" s="551" t="s">
        <v>3555</v>
      </c>
      <c r="C8" s="552" t="s">
        <v>3556</v>
      </c>
      <c r="D8" s="552">
        <v>14780.430397510334</v>
      </c>
      <c r="E8" s="552">
        <v>4016.8</v>
      </c>
      <c r="F8" s="553">
        <v>0.2717647519030707</v>
      </c>
      <c r="G8" s="552">
        <v>-10763.630397510333</v>
      </c>
      <c r="H8" s="552" t="s">
        <v>2</v>
      </c>
    </row>
    <row r="9" spans="1:8" ht="14.4" customHeight="1" x14ac:dyDescent="0.3">
      <c r="A9" s="550" t="s">
        <v>436</v>
      </c>
      <c r="B9" s="551" t="s">
        <v>3557</v>
      </c>
      <c r="C9" s="552" t="s">
        <v>3558</v>
      </c>
      <c r="D9" s="552">
        <v>30092.329465950945</v>
      </c>
      <c r="E9" s="552">
        <v>34423.65</v>
      </c>
      <c r="F9" s="553">
        <v>1.1439343716793307</v>
      </c>
      <c r="G9" s="552">
        <v>4331.3205340490567</v>
      </c>
      <c r="H9" s="552" t="s">
        <v>2</v>
      </c>
    </row>
    <row r="10" spans="1:8" ht="14.4" customHeight="1" x14ac:dyDescent="0.3">
      <c r="A10" s="550" t="s">
        <v>436</v>
      </c>
      <c r="B10" s="551" t="s">
        <v>3559</v>
      </c>
      <c r="C10" s="552" t="s">
        <v>3560</v>
      </c>
      <c r="D10" s="552">
        <v>0</v>
      </c>
      <c r="E10" s="552">
        <v>1255.48</v>
      </c>
      <c r="F10" s="553" t="s">
        <v>437</v>
      </c>
      <c r="G10" s="552">
        <v>1255.48</v>
      </c>
      <c r="H10" s="552" t="s">
        <v>2</v>
      </c>
    </row>
    <row r="11" spans="1:8" ht="14.4" customHeight="1" x14ac:dyDescent="0.3">
      <c r="A11" s="550" t="s">
        <v>436</v>
      </c>
      <c r="B11" s="551" t="s">
        <v>3561</v>
      </c>
      <c r="C11" s="552" t="s">
        <v>3562</v>
      </c>
      <c r="D11" s="552">
        <v>2216.9860017646201</v>
      </c>
      <c r="E11" s="552">
        <v>2638</v>
      </c>
      <c r="F11" s="553">
        <v>1.1899037693067398</v>
      </c>
      <c r="G11" s="552">
        <v>421.01399823537986</v>
      </c>
      <c r="H11" s="552" t="s">
        <v>2</v>
      </c>
    </row>
    <row r="12" spans="1:8" ht="14.4" customHeight="1" x14ac:dyDescent="0.3">
      <c r="A12" s="550" t="s">
        <v>436</v>
      </c>
      <c r="B12" s="551" t="s">
        <v>3563</v>
      </c>
      <c r="C12" s="552" t="s">
        <v>3564</v>
      </c>
      <c r="D12" s="552">
        <v>67348.00692552267</v>
      </c>
      <c r="E12" s="552">
        <v>63350</v>
      </c>
      <c r="F12" s="553">
        <v>0.94063659627011831</v>
      </c>
      <c r="G12" s="552">
        <v>-3998.0069255226699</v>
      </c>
      <c r="H12" s="552" t="s">
        <v>2</v>
      </c>
    </row>
    <row r="13" spans="1:8" ht="14.4" customHeight="1" x14ac:dyDescent="0.3">
      <c r="A13" s="550" t="s">
        <v>436</v>
      </c>
      <c r="B13" s="551" t="s">
        <v>3565</v>
      </c>
      <c r="C13" s="552" t="s">
        <v>3566</v>
      </c>
      <c r="D13" s="552">
        <v>10913.518996877401</v>
      </c>
      <c r="E13" s="552">
        <v>6116.8686829177786</v>
      </c>
      <c r="F13" s="553">
        <v>0.56048545704350261</v>
      </c>
      <c r="G13" s="552">
        <v>-4796.6503139596225</v>
      </c>
      <c r="H13" s="552" t="s">
        <v>2</v>
      </c>
    </row>
    <row r="14" spans="1:8" ht="14.4" customHeight="1" x14ac:dyDescent="0.3">
      <c r="A14" s="550" t="s">
        <v>436</v>
      </c>
      <c r="B14" s="551" t="s">
        <v>6</v>
      </c>
      <c r="C14" s="552" t="s">
        <v>438</v>
      </c>
      <c r="D14" s="552">
        <v>465777.1086880248</v>
      </c>
      <c r="E14" s="552">
        <v>450516.56868291774</v>
      </c>
      <c r="F14" s="553">
        <v>0.96723638899281228</v>
      </c>
      <c r="G14" s="552">
        <v>-15260.540005107061</v>
      </c>
      <c r="H14" s="552" t="s">
        <v>447</v>
      </c>
    </row>
    <row r="16" spans="1:8" ht="14.4" customHeight="1" x14ac:dyDescent="0.3">
      <c r="A16" s="550" t="s">
        <v>436</v>
      </c>
      <c r="B16" s="551" t="s">
        <v>437</v>
      </c>
      <c r="C16" s="552" t="s">
        <v>438</v>
      </c>
      <c r="D16" s="552" t="s">
        <v>437</v>
      </c>
      <c r="E16" s="552" t="s">
        <v>437</v>
      </c>
      <c r="F16" s="553" t="s">
        <v>437</v>
      </c>
      <c r="G16" s="552" t="s">
        <v>437</v>
      </c>
      <c r="H16" s="552" t="s">
        <v>110</v>
      </c>
    </row>
    <row r="17" spans="1:8" ht="14.4" customHeight="1" x14ac:dyDescent="0.3">
      <c r="A17" s="550" t="s">
        <v>448</v>
      </c>
      <c r="B17" s="551" t="s">
        <v>3549</v>
      </c>
      <c r="C17" s="552" t="s">
        <v>3550</v>
      </c>
      <c r="D17" s="552">
        <v>155284.23762590069</v>
      </c>
      <c r="E17" s="552">
        <v>159997.65000000002</v>
      </c>
      <c r="F17" s="553">
        <v>1.0303534502030691</v>
      </c>
      <c r="G17" s="552">
        <v>4713.4123740993382</v>
      </c>
      <c r="H17" s="552" t="s">
        <v>2</v>
      </c>
    </row>
    <row r="18" spans="1:8" ht="14.4" customHeight="1" x14ac:dyDescent="0.3">
      <c r="A18" s="550" t="s">
        <v>448</v>
      </c>
      <c r="B18" s="551" t="s">
        <v>3551</v>
      </c>
      <c r="C18" s="552" t="s">
        <v>3552</v>
      </c>
      <c r="D18" s="552">
        <v>172312.258128424</v>
      </c>
      <c r="E18" s="552">
        <v>169546.52999999997</v>
      </c>
      <c r="F18" s="553">
        <v>0.98394932456655093</v>
      </c>
      <c r="G18" s="552">
        <v>-2765.7281284240307</v>
      </c>
      <c r="H18" s="552" t="s">
        <v>2</v>
      </c>
    </row>
    <row r="19" spans="1:8" ht="14.4" customHeight="1" x14ac:dyDescent="0.3">
      <c r="A19" s="550" t="s">
        <v>448</v>
      </c>
      <c r="B19" s="551" t="s">
        <v>3553</v>
      </c>
      <c r="C19" s="552" t="s">
        <v>3554</v>
      </c>
      <c r="D19" s="552">
        <v>666.66666666666663</v>
      </c>
      <c r="E19" s="552">
        <v>237.75</v>
      </c>
      <c r="F19" s="553">
        <v>0.35662500000000003</v>
      </c>
      <c r="G19" s="552">
        <v>-428.91666666666663</v>
      </c>
      <c r="H19" s="552" t="s">
        <v>2</v>
      </c>
    </row>
    <row r="20" spans="1:8" ht="14.4" customHeight="1" x14ac:dyDescent="0.3">
      <c r="A20" s="550" t="s">
        <v>448</v>
      </c>
      <c r="B20" s="551" t="s">
        <v>3555</v>
      </c>
      <c r="C20" s="552" t="s">
        <v>3556</v>
      </c>
      <c r="D20" s="552">
        <v>14780.430397510334</v>
      </c>
      <c r="E20" s="552">
        <v>4016.8</v>
      </c>
      <c r="F20" s="553">
        <v>0.2717647519030707</v>
      </c>
      <c r="G20" s="552">
        <v>-10763.630397510333</v>
      </c>
      <c r="H20" s="552" t="s">
        <v>2</v>
      </c>
    </row>
    <row r="21" spans="1:8" ht="14.4" customHeight="1" x14ac:dyDescent="0.3">
      <c r="A21" s="550" t="s">
        <v>448</v>
      </c>
      <c r="B21" s="551" t="s">
        <v>3557</v>
      </c>
      <c r="C21" s="552" t="s">
        <v>3558</v>
      </c>
      <c r="D21" s="552">
        <v>26600.283593722936</v>
      </c>
      <c r="E21" s="552">
        <v>30510.65</v>
      </c>
      <c r="F21" s="553">
        <v>1.1470046885966216</v>
      </c>
      <c r="G21" s="552">
        <v>3910.3664062770658</v>
      </c>
      <c r="H21" s="552" t="s">
        <v>2</v>
      </c>
    </row>
    <row r="22" spans="1:8" ht="14.4" customHeight="1" x14ac:dyDescent="0.3">
      <c r="A22" s="550" t="s">
        <v>448</v>
      </c>
      <c r="B22" s="551" t="s">
        <v>3559</v>
      </c>
      <c r="C22" s="552" t="s">
        <v>3560</v>
      </c>
      <c r="D22" s="552">
        <v>0</v>
      </c>
      <c r="E22" s="552">
        <v>1255.48</v>
      </c>
      <c r="F22" s="553" t="s">
        <v>437</v>
      </c>
      <c r="G22" s="552">
        <v>1255.48</v>
      </c>
      <c r="H22" s="552" t="s">
        <v>2</v>
      </c>
    </row>
    <row r="23" spans="1:8" ht="14.4" customHeight="1" x14ac:dyDescent="0.3">
      <c r="A23" s="550" t="s">
        <v>448</v>
      </c>
      <c r="B23" s="551" t="s">
        <v>3561</v>
      </c>
      <c r="C23" s="552" t="s">
        <v>3562</v>
      </c>
      <c r="D23" s="552">
        <v>2216.9860017646201</v>
      </c>
      <c r="E23" s="552">
        <v>2443</v>
      </c>
      <c r="F23" s="553">
        <v>1.1019465156999111</v>
      </c>
      <c r="G23" s="552">
        <v>226.01399823537986</v>
      </c>
      <c r="H23" s="552" t="s">
        <v>2</v>
      </c>
    </row>
    <row r="24" spans="1:8" ht="14.4" customHeight="1" x14ac:dyDescent="0.3">
      <c r="A24" s="550" t="s">
        <v>448</v>
      </c>
      <c r="B24" s="551" t="s">
        <v>3563</v>
      </c>
      <c r="C24" s="552" t="s">
        <v>3564</v>
      </c>
      <c r="D24" s="552">
        <v>67348.00692552267</v>
      </c>
      <c r="E24" s="552">
        <v>63350</v>
      </c>
      <c r="F24" s="553">
        <v>0.94063659627011831</v>
      </c>
      <c r="G24" s="552">
        <v>-3998.0069255226699</v>
      </c>
      <c r="H24" s="552" t="s">
        <v>2</v>
      </c>
    </row>
    <row r="25" spans="1:8" ht="14.4" customHeight="1" x14ac:dyDescent="0.3">
      <c r="A25" s="550" t="s">
        <v>448</v>
      </c>
      <c r="B25" s="551" t="s">
        <v>3565</v>
      </c>
      <c r="C25" s="552" t="s">
        <v>3566</v>
      </c>
      <c r="D25" s="552">
        <v>10913.518996877401</v>
      </c>
      <c r="E25" s="552">
        <v>6116.8686829177786</v>
      </c>
      <c r="F25" s="553">
        <v>0.56048545704350261</v>
      </c>
      <c r="G25" s="552">
        <v>-4796.6503139596225</v>
      </c>
      <c r="H25" s="552" t="s">
        <v>2</v>
      </c>
    </row>
    <row r="26" spans="1:8" ht="14.4" customHeight="1" x14ac:dyDescent="0.3">
      <c r="A26" s="550" t="s">
        <v>448</v>
      </c>
      <c r="B26" s="551" t="s">
        <v>6</v>
      </c>
      <c r="C26" s="552" t="s">
        <v>449</v>
      </c>
      <c r="D26" s="552">
        <v>450122.38833638933</v>
      </c>
      <c r="E26" s="552">
        <v>437474.72868291778</v>
      </c>
      <c r="F26" s="553">
        <v>0.97190173165965787</v>
      </c>
      <c r="G26" s="552">
        <v>-12647.65965347155</v>
      </c>
      <c r="H26" s="552" t="s">
        <v>450</v>
      </c>
    </row>
    <row r="27" spans="1:8" ht="14.4" customHeight="1" x14ac:dyDescent="0.3">
      <c r="A27" s="550" t="s">
        <v>437</v>
      </c>
      <c r="B27" s="551" t="s">
        <v>437</v>
      </c>
      <c r="C27" s="552" t="s">
        <v>437</v>
      </c>
      <c r="D27" s="552" t="s">
        <v>437</v>
      </c>
      <c r="E27" s="552" t="s">
        <v>437</v>
      </c>
      <c r="F27" s="553" t="s">
        <v>437</v>
      </c>
      <c r="G27" s="552" t="s">
        <v>437</v>
      </c>
      <c r="H27" s="552" t="s">
        <v>451</v>
      </c>
    </row>
    <row r="28" spans="1:8" ht="14.4" customHeight="1" x14ac:dyDescent="0.3">
      <c r="A28" s="550" t="s">
        <v>452</v>
      </c>
      <c r="B28" s="551" t="s">
        <v>3549</v>
      </c>
      <c r="C28" s="552" t="s">
        <v>3550</v>
      </c>
      <c r="D28" s="552">
        <v>958.03762078543332</v>
      </c>
      <c r="E28" s="552">
        <v>295.44</v>
      </c>
      <c r="F28" s="553">
        <v>0.30838037420470793</v>
      </c>
      <c r="G28" s="552">
        <v>-662.59762078543326</v>
      </c>
      <c r="H28" s="552" t="s">
        <v>2</v>
      </c>
    </row>
    <row r="29" spans="1:8" ht="14.4" customHeight="1" x14ac:dyDescent="0.3">
      <c r="A29" s="550" t="s">
        <v>452</v>
      </c>
      <c r="B29" s="551" t="s">
        <v>3551</v>
      </c>
      <c r="C29" s="552" t="s">
        <v>3552</v>
      </c>
      <c r="D29" s="552">
        <v>11204.636858622</v>
      </c>
      <c r="E29" s="552">
        <v>8638.4000000000015</v>
      </c>
      <c r="F29" s="553">
        <v>0.77096653010692873</v>
      </c>
      <c r="G29" s="552">
        <v>-2566.2368586219982</v>
      </c>
      <c r="H29" s="552" t="s">
        <v>2</v>
      </c>
    </row>
    <row r="30" spans="1:8" ht="14.4" customHeight="1" x14ac:dyDescent="0.3">
      <c r="A30" s="550" t="s">
        <v>452</v>
      </c>
      <c r="B30" s="551" t="s">
        <v>3557</v>
      </c>
      <c r="C30" s="552" t="s">
        <v>3558</v>
      </c>
      <c r="D30" s="552">
        <v>3492.0458722280132</v>
      </c>
      <c r="E30" s="552">
        <v>3913</v>
      </c>
      <c r="F30" s="553">
        <v>1.1205465630104703</v>
      </c>
      <c r="G30" s="552">
        <v>420.9541277719868</v>
      </c>
      <c r="H30" s="552" t="s">
        <v>2</v>
      </c>
    </row>
    <row r="31" spans="1:8" ht="14.4" customHeight="1" x14ac:dyDescent="0.3">
      <c r="A31" s="550" t="s">
        <v>452</v>
      </c>
      <c r="B31" s="551" t="s">
        <v>3561</v>
      </c>
      <c r="C31" s="552" t="s">
        <v>3562</v>
      </c>
      <c r="D31" s="552">
        <v>0</v>
      </c>
      <c r="E31" s="552">
        <v>195</v>
      </c>
      <c r="F31" s="553" t="s">
        <v>437</v>
      </c>
      <c r="G31" s="552">
        <v>195</v>
      </c>
      <c r="H31" s="552" t="s">
        <v>2</v>
      </c>
    </row>
    <row r="32" spans="1:8" ht="14.4" customHeight="1" x14ac:dyDescent="0.3">
      <c r="A32" s="550" t="s">
        <v>452</v>
      </c>
      <c r="B32" s="551" t="s">
        <v>6</v>
      </c>
      <c r="C32" s="552" t="s">
        <v>453</v>
      </c>
      <c r="D32" s="552">
        <v>15654.720351635448</v>
      </c>
      <c r="E32" s="552">
        <v>13041.840000000002</v>
      </c>
      <c r="F32" s="553">
        <v>0.83309313146801256</v>
      </c>
      <c r="G32" s="552">
        <v>-2612.8803516354455</v>
      </c>
      <c r="H32" s="552" t="s">
        <v>450</v>
      </c>
    </row>
    <row r="33" spans="1:8" ht="14.4" customHeight="1" x14ac:dyDescent="0.3">
      <c r="A33" s="550" t="s">
        <v>437</v>
      </c>
      <c r="B33" s="551" t="s">
        <v>437</v>
      </c>
      <c r="C33" s="552" t="s">
        <v>437</v>
      </c>
      <c r="D33" s="552" t="s">
        <v>437</v>
      </c>
      <c r="E33" s="552" t="s">
        <v>437</v>
      </c>
      <c r="F33" s="553" t="s">
        <v>437</v>
      </c>
      <c r="G33" s="552" t="s">
        <v>437</v>
      </c>
      <c r="H33" s="552" t="s">
        <v>451</v>
      </c>
    </row>
    <row r="34" spans="1:8" ht="14.4" customHeight="1" x14ac:dyDescent="0.3">
      <c r="A34" s="550" t="s">
        <v>436</v>
      </c>
      <c r="B34" s="551" t="s">
        <v>6</v>
      </c>
      <c r="C34" s="552" t="s">
        <v>438</v>
      </c>
      <c r="D34" s="552">
        <v>465777.1086880248</v>
      </c>
      <c r="E34" s="552">
        <v>450516.5686829178</v>
      </c>
      <c r="F34" s="553">
        <v>0.96723638899281239</v>
      </c>
      <c r="G34" s="552">
        <v>-15260.540005107003</v>
      </c>
      <c r="H34" s="552" t="s">
        <v>447</v>
      </c>
    </row>
  </sheetData>
  <autoFilter ref="A3:G3"/>
  <mergeCells count="1">
    <mergeCell ref="A1:G1"/>
  </mergeCells>
  <conditionalFormatting sqref="F15 F35:F65536">
    <cfRule type="cellIs" dxfId="37" priority="19" stopIfTrue="1" operator="greaterThan">
      <formula>1</formula>
    </cfRule>
  </conditionalFormatting>
  <conditionalFormatting sqref="G4:G14">
    <cfRule type="cellIs" dxfId="36" priority="12" operator="greaterThan">
      <formula>0</formula>
    </cfRule>
  </conditionalFormatting>
  <conditionalFormatting sqref="F4:F14">
    <cfRule type="cellIs" dxfId="35" priority="14" operator="greaterThan">
      <formula>1</formula>
    </cfRule>
  </conditionalFormatting>
  <conditionalFormatting sqref="B4:B14">
    <cfRule type="expression" dxfId="34" priority="18">
      <formula>AND(LEFT(H4,6)&lt;&gt;"mezera",H4&lt;&gt;"")</formula>
    </cfRule>
  </conditionalFormatting>
  <conditionalFormatting sqref="A4:A14">
    <cfRule type="expression" dxfId="33" priority="15">
      <formula>AND(H4&lt;&gt;"",H4&lt;&gt;"mezeraKL")</formula>
    </cfRule>
  </conditionalFormatting>
  <conditionalFormatting sqref="B4:G14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4">
    <cfRule type="expression" dxfId="30" priority="13">
      <formula>$H4&lt;&gt;""</formula>
    </cfRule>
  </conditionalFormatting>
  <conditionalFormatting sqref="F4:F14">
    <cfRule type="cellIs" dxfId="29" priority="9" operator="greaterThan">
      <formula>1</formula>
    </cfRule>
  </conditionalFormatting>
  <conditionalFormatting sqref="F4:F14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4">
    <cfRule type="expression" dxfId="26" priority="8">
      <formula>$H4&lt;&gt;""</formula>
    </cfRule>
  </conditionalFormatting>
  <conditionalFormatting sqref="G16:G34">
    <cfRule type="cellIs" dxfId="25" priority="1" operator="greaterThan">
      <formula>0</formula>
    </cfRule>
  </conditionalFormatting>
  <conditionalFormatting sqref="F16:F34">
    <cfRule type="cellIs" dxfId="24" priority="3" operator="greaterThan">
      <formula>1</formula>
    </cfRule>
  </conditionalFormatting>
  <conditionalFormatting sqref="B16:B34">
    <cfRule type="expression" dxfId="23" priority="7">
      <formula>AND(LEFT(H16,6)&lt;&gt;"mezera",H16&lt;&gt;"")</formula>
    </cfRule>
  </conditionalFormatting>
  <conditionalFormatting sqref="A16:A34">
    <cfRule type="expression" dxfId="22" priority="4">
      <formula>AND(H16&lt;&gt;"",H16&lt;&gt;"mezeraKL")</formula>
    </cfRule>
  </conditionalFormatting>
  <conditionalFormatting sqref="B16:G34">
    <cfRule type="expression" dxfId="21" priority="5">
      <formula>$H16="SumaNS"</formula>
    </cfRule>
    <cfRule type="expression" dxfId="20" priority="6">
      <formula>OR($H16="KL",$H16="SumaKL")</formula>
    </cfRule>
  </conditionalFormatting>
  <conditionalFormatting sqref="A16:G34">
    <cfRule type="expression" dxfId="19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204</v>
      </c>
      <c r="I3" s="294">
        <f>IF(J3&lt;&gt;0,K3/J3,0)</f>
        <v>2.7995784858778294</v>
      </c>
      <c r="J3" s="294">
        <f>SUBTOTAL(9,J5:J1048576)</f>
        <v>160923</v>
      </c>
      <c r="K3" s="295">
        <f>SUBTOTAL(9,K5:K1048576)</f>
        <v>450516.56868291792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128</v>
      </c>
      <c r="H4" s="556" t="s">
        <v>14</v>
      </c>
      <c r="I4" s="557" t="s">
        <v>228</v>
      </c>
      <c r="J4" s="557" t="s">
        <v>16</v>
      </c>
      <c r="K4" s="558" t="s">
        <v>18</v>
      </c>
    </row>
    <row r="5" spans="1:11" ht="14.4" customHeight="1" x14ac:dyDescent="0.3">
      <c r="A5" s="559" t="s">
        <v>436</v>
      </c>
      <c r="B5" s="560" t="s">
        <v>438</v>
      </c>
      <c r="C5" s="561" t="s">
        <v>448</v>
      </c>
      <c r="D5" s="562" t="s">
        <v>449</v>
      </c>
      <c r="E5" s="561" t="s">
        <v>3549</v>
      </c>
      <c r="F5" s="562" t="s">
        <v>3550</v>
      </c>
      <c r="G5" s="561" t="s">
        <v>3567</v>
      </c>
      <c r="H5" s="561" t="s">
        <v>3568</v>
      </c>
      <c r="I5" s="563">
        <v>87.6</v>
      </c>
      <c r="J5" s="563">
        <v>1</v>
      </c>
      <c r="K5" s="564">
        <v>87.6</v>
      </c>
    </row>
    <row r="6" spans="1:11" ht="14.4" customHeight="1" x14ac:dyDescent="0.3">
      <c r="A6" s="565" t="s">
        <v>436</v>
      </c>
      <c r="B6" s="566" t="s">
        <v>438</v>
      </c>
      <c r="C6" s="567" t="s">
        <v>448</v>
      </c>
      <c r="D6" s="568" t="s">
        <v>449</v>
      </c>
      <c r="E6" s="567" t="s">
        <v>3549</v>
      </c>
      <c r="F6" s="568" t="s">
        <v>3550</v>
      </c>
      <c r="G6" s="567" t="s">
        <v>3569</v>
      </c>
      <c r="H6" s="567" t="s">
        <v>3570</v>
      </c>
      <c r="I6" s="569">
        <v>4.3237500000000004</v>
      </c>
      <c r="J6" s="569">
        <v>312</v>
      </c>
      <c r="K6" s="570">
        <v>1349.52</v>
      </c>
    </row>
    <row r="7" spans="1:11" ht="14.4" customHeight="1" x14ac:dyDescent="0.3">
      <c r="A7" s="565" t="s">
        <v>436</v>
      </c>
      <c r="B7" s="566" t="s">
        <v>438</v>
      </c>
      <c r="C7" s="567" t="s">
        <v>448</v>
      </c>
      <c r="D7" s="568" t="s">
        <v>449</v>
      </c>
      <c r="E7" s="567" t="s">
        <v>3549</v>
      </c>
      <c r="F7" s="568" t="s">
        <v>3550</v>
      </c>
      <c r="G7" s="567" t="s">
        <v>3571</v>
      </c>
      <c r="H7" s="567" t="s">
        <v>3572</v>
      </c>
      <c r="I7" s="569">
        <v>4.4400000000000004</v>
      </c>
      <c r="J7" s="569">
        <v>500</v>
      </c>
      <c r="K7" s="570">
        <v>2224</v>
      </c>
    </row>
    <row r="8" spans="1:11" ht="14.4" customHeight="1" x14ac:dyDescent="0.3">
      <c r="A8" s="565" t="s">
        <v>436</v>
      </c>
      <c r="B8" s="566" t="s">
        <v>438</v>
      </c>
      <c r="C8" s="567" t="s">
        <v>448</v>
      </c>
      <c r="D8" s="568" t="s">
        <v>449</v>
      </c>
      <c r="E8" s="567" t="s">
        <v>3549</v>
      </c>
      <c r="F8" s="568" t="s">
        <v>3550</v>
      </c>
      <c r="G8" s="567" t="s">
        <v>3573</v>
      </c>
      <c r="H8" s="567" t="s">
        <v>3574</v>
      </c>
      <c r="I8" s="569">
        <v>73.305000000000007</v>
      </c>
      <c r="J8" s="569">
        <v>240</v>
      </c>
      <c r="K8" s="570">
        <v>17600.91</v>
      </c>
    </row>
    <row r="9" spans="1:11" ht="14.4" customHeight="1" x14ac:dyDescent="0.3">
      <c r="A9" s="565" t="s">
        <v>436</v>
      </c>
      <c r="B9" s="566" t="s">
        <v>438</v>
      </c>
      <c r="C9" s="567" t="s">
        <v>448</v>
      </c>
      <c r="D9" s="568" t="s">
        <v>449</v>
      </c>
      <c r="E9" s="567" t="s">
        <v>3549</v>
      </c>
      <c r="F9" s="568" t="s">
        <v>3550</v>
      </c>
      <c r="G9" s="567" t="s">
        <v>3575</v>
      </c>
      <c r="H9" s="567" t="s">
        <v>3576</v>
      </c>
      <c r="I9" s="569">
        <v>3.0887500000000001</v>
      </c>
      <c r="J9" s="569">
        <v>920</v>
      </c>
      <c r="K9" s="570">
        <v>2840.2</v>
      </c>
    </row>
    <row r="10" spans="1:11" ht="14.4" customHeight="1" x14ac:dyDescent="0.3">
      <c r="A10" s="565" t="s">
        <v>436</v>
      </c>
      <c r="B10" s="566" t="s">
        <v>438</v>
      </c>
      <c r="C10" s="567" t="s">
        <v>448</v>
      </c>
      <c r="D10" s="568" t="s">
        <v>449</v>
      </c>
      <c r="E10" s="567" t="s">
        <v>3549</v>
      </c>
      <c r="F10" s="568" t="s">
        <v>3550</v>
      </c>
      <c r="G10" s="567" t="s">
        <v>3577</v>
      </c>
      <c r="H10" s="567" t="s">
        <v>3578</v>
      </c>
      <c r="I10" s="569">
        <v>3.776666666666666</v>
      </c>
      <c r="J10" s="569">
        <v>820</v>
      </c>
      <c r="K10" s="570">
        <v>3098.7999999999997</v>
      </c>
    </row>
    <row r="11" spans="1:11" ht="14.4" customHeight="1" x14ac:dyDescent="0.3">
      <c r="A11" s="565" t="s">
        <v>436</v>
      </c>
      <c r="B11" s="566" t="s">
        <v>438</v>
      </c>
      <c r="C11" s="567" t="s">
        <v>448</v>
      </c>
      <c r="D11" s="568" t="s">
        <v>449</v>
      </c>
      <c r="E11" s="567" t="s">
        <v>3549</v>
      </c>
      <c r="F11" s="568" t="s">
        <v>3550</v>
      </c>
      <c r="G11" s="567" t="s">
        <v>3579</v>
      </c>
      <c r="H11" s="567" t="s">
        <v>3580</v>
      </c>
      <c r="I11" s="569">
        <v>7.3250000000000002</v>
      </c>
      <c r="J11" s="569">
        <v>650</v>
      </c>
      <c r="K11" s="570">
        <v>4760.8</v>
      </c>
    </row>
    <row r="12" spans="1:11" ht="14.4" customHeight="1" x14ac:dyDescent="0.3">
      <c r="A12" s="565" t="s">
        <v>436</v>
      </c>
      <c r="B12" s="566" t="s">
        <v>438</v>
      </c>
      <c r="C12" s="567" t="s">
        <v>448</v>
      </c>
      <c r="D12" s="568" t="s">
        <v>449</v>
      </c>
      <c r="E12" s="567" t="s">
        <v>3549</v>
      </c>
      <c r="F12" s="568" t="s">
        <v>3550</v>
      </c>
      <c r="G12" s="567" t="s">
        <v>3581</v>
      </c>
      <c r="H12" s="567" t="s">
        <v>3582</v>
      </c>
      <c r="I12" s="569">
        <v>12.083333333333334</v>
      </c>
      <c r="J12" s="569">
        <v>140</v>
      </c>
      <c r="K12" s="570">
        <v>1691.8</v>
      </c>
    </row>
    <row r="13" spans="1:11" ht="14.4" customHeight="1" x14ac:dyDescent="0.3">
      <c r="A13" s="565" t="s">
        <v>436</v>
      </c>
      <c r="B13" s="566" t="s">
        <v>438</v>
      </c>
      <c r="C13" s="567" t="s">
        <v>448</v>
      </c>
      <c r="D13" s="568" t="s">
        <v>449</v>
      </c>
      <c r="E13" s="567" t="s">
        <v>3549</v>
      </c>
      <c r="F13" s="568" t="s">
        <v>3550</v>
      </c>
      <c r="G13" s="567" t="s">
        <v>3583</v>
      </c>
      <c r="H13" s="567" t="s">
        <v>3584</v>
      </c>
      <c r="I13" s="569">
        <v>124.53</v>
      </c>
      <c r="J13" s="569">
        <v>2</v>
      </c>
      <c r="K13" s="570">
        <v>249.06</v>
      </c>
    </row>
    <row r="14" spans="1:11" ht="14.4" customHeight="1" x14ac:dyDescent="0.3">
      <c r="A14" s="565" t="s">
        <v>436</v>
      </c>
      <c r="B14" s="566" t="s">
        <v>438</v>
      </c>
      <c r="C14" s="567" t="s">
        <v>448</v>
      </c>
      <c r="D14" s="568" t="s">
        <v>449</v>
      </c>
      <c r="E14" s="567" t="s">
        <v>3549</v>
      </c>
      <c r="F14" s="568" t="s">
        <v>3550</v>
      </c>
      <c r="G14" s="567" t="s">
        <v>3585</v>
      </c>
      <c r="H14" s="567" t="s">
        <v>3586</v>
      </c>
      <c r="I14" s="569">
        <v>27.108750000000001</v>
      </c>
      <c r="J14" s="569">
        <v>92</v>
      </c>
      <c r="K14" s="570">
        <v>2492.96</v>
      </c>
    </row>
    <row r="15" spans="1:11" ht="14.4" customHeight="1" x14ac:dyDescent="0.3">
      <c r="A15" s="565" t="s">
        <v>436</v>
      </c>
      <c r="B15" s="566" t="s">
        <v>438</v>
      </c>
      <c r="C15" s="567" t="s">
        <v>448</v>
      </c>
      <c r="D15" s="568" t="s">
        <v>449</v>
      </c>
      <c r="E15" s="567" t="s">
        <v>3549</v>
      </c>
      <c r="F15" s="568" t="s">
        <v>3550</v>
      </c>
      <c r="G15" s="567" t="s">
        <v>3587</v>
      </c>
      <c r="H15" s="567" t="s">
        <v>3588</v>
      </c>
      <c r="I15" s="569">
        <v>25.53</v>
      </c>
      <c r="J15" s="569">
        <v>2</v>
      </c>
      <c r="K15" s="570">
        <v>51.06</v>
      </c>
    </row>
    <row r="16" spans="1:11" ht="14.4" customHeight="1" x14ac:dyDescent="0.3">
      <c r="A16" s="565" t="s">
        <v>436</v>
      </c>
      <c r="B16" s="566" t="s">
        <v>438</v>
      </c>
      <c r="C16" s="567" t="s">
        <v>448</v>
      </c>
      <c r="D16" s="568" t="s">
        <v>449</v>
      </c>
      <c r="E16" s="567" t="s">
        <v>3549</v>
      </c>
      <c r="F16" s="568" t="s">
        <v>3550</v>
      </c>
      <c r="G16" s="567" t="s">
        <v>3589</v>
      </c>
      <c r="H16" s="567" t="s">
        <v>3590</v>
      </c>
      <c r="I16" s="569">
        <v>3.8933333333333331</v>
      </c>
      <c r="J16" s="569">
        <v>400</v>
      </c>
      <c r="K16" s="570">
        <v>1555</v>
      </c>
    </row>
    <row r="17" spans="1:11" ht="14.4" customHeight="1" x14ac:dyDescent="0.3">
      <c r="A17" s="565" t="s">
        <v>436</v>
      </c>
      <c r="B17" s="566" t="s">
        <v>438</v>
      </c>
      <c r="C17" s="567" t="s">
        <v>448</v>
      </c>
      <c r="D17" s="568" t="s">
        <v>449</v>
      </c>
      <c r="E17" s="567" t="s">
        <v>3549</v>
      </c>
      <c r="F17" s="568" t="s">
        <v>3550</v>
      </c>
      <c r="G17" s="567" t="s">
        <v>3591</v>
      </c>
      <c r="H17" s="567" t="s">
        <v>3592</v>
      </c>
      <c r="I17" s="569">
        <v>5.9250000000000007</v>
      </c>
      <c r="J17" s="569">
        <v>200</v>
      </c>
      <c r="K17" s="570">
        <v>1185</v>
      </c>
    </row>
    <row r="18" spans="1:11" ht="14.4" customHeight="1" x14ac:dyDescent="0.3">
      <c r="A18" s="565" t="s">
        <v>436</v>
      </c>
      <c r="B18" s="566" t="s">
        <v>438</v>
      </c>
      <c r="C18" s="567" t="s">
        <v>448</v>
      </c>
      <c r="D18" s="568" t="s">
        <v>449</v>
      </c>
      <c r="E18" s="567" t="s">
        <v>3549</v>
      </c>
      <c r="F18" s="568" t="s">
        <v>3550</v>
      </c>
      <c r="G18" s="567" t="s">
        <v>3593</v>
      </c>
      <c r="H18" s="567" t="s">
        <v>3594</v>
      </c>
      <c r="I18" s="569">
        <v>129.26</v>
      </c>
      <c r="J18" s="569">
        <v>40</v>
      </c>
      <c r="K18" s="570">
        <v>5170.3999999999996</v>
      </c>
    </row>
    <row r="19" spans="1:11" ht="14.4" customHeight="1" x14ac:dyDescent="0.3">
      <c r="A19" s="565" t="s">
        <v>436</v>
      </c>
      <c r="B19" s="566" t="s">
        <v>438</v>
      </c>
      <c r="C19" s="567" t="s">
        <v>448</v>
      </c>
      <c r="D19" s="568" t="s">
        <v>449</v>
      </c>
      <c r="E19" s="567" t="s">
        <v>3549</v>
      </c>
      <c r="F19" s="568" t="s">
        <v>3550</v>
      </c>
      <c r="G19" s="567" t="s">
        <v>3595</v>
      </c>
      <c r="H19" s="567" t="s">
        <v>3596</v>
      </c>
      <c r="I19" s="569">
        <v>86.375</v>
      </c>
      <c r="J19" s="569">
        <v>40</v>
      </c>
      <c r="K19" s="570">
        <v>3454.9</v>
      </c>
    </row>
    <row r="20" spans="1:11" ht="14.4" customHeight="1" x14ac:dyDescent="0.3">
      <c r="A20" s="565" t="s">
        <v>436</v>
      </c>
      <c r="B20" s="566" t="s">
        <v>438</v>
      </c>
      <c r="C20" s="567" t="s">
        <v>448</v>
      </c>
      <c r="D20" s="568" t="s">
        <v>449</v>
      </c>
      <c r="E20" s="567" t="s">
        <v>3549</v>
      </c>
      <c r="F20" s="568" t="s">
        <v>3550</v>
      </c>
      <c r="G20" s="567" t="s">
        <v>3597</v>
      </c>
      <c r="H20" s="567" t="s">
        <v>3598</v>
      </c>
      <c r="I20" s="569">
        <v>149.01571428571427</v>
      </c>
      <c r="J20" s="569">
        <v>120</v>
      </c>
      <c r="K20" s="570">
        <v>18164.5</v>
      </c>
    </row>
    <row r="21" spans="1:11" ht="14.4" customHeight="1" x14ac:dyDescent="0.3">
      <c r="A21" s="565" t="s">
        <v>436</v>
      </c>
      <c r="B21" s="566" t="s">
        <v>438</v>
      </c>
      <c r="C21" s="567" t="s">
        <v>448</v>
      </c>
      <c r="D21" s="568" t="s">
        <v>449</v>
      </c>
      <c r="E21" s="567" t="s">
        <v>3549</v>
      </c>
      <c r="F21" s="568" t="s">
        <v>3550</v>
      </c>
      <c r="G21" s="567" t="s">
        <v>3599</v>
      </c>
      <c r="H21" s="567" t="s">
        <v>3600</v>
      </c>
      <c r="I21" s="569">
        <v>0.24625000000000002</v>
      </c>
      <c r="J21" s="569">
        <v>6200</v>
      </c>
      <c r="K21" s="570">
        <v>1542</v>
      </c>
    </row>
    <row r="22" spans="1:11" ht="14.4" customHeight="1" x14ac:dyDescent="0.3">
      <c r="A22" s="565" t="s">
        <v>436</v>
      </c>
      <c r="B22" s="566" t="s">
        <v>438</v>
      </c>
      <c r="C22" s="567" t="s">
        <v>448</v>
      </c>
      <c r="D22" s="568" t="s">
        <v>449</v>
      </c>
      <c r="E22" s="567" t="s">
        <v>3549</v>
      </c>
      <c r="F22" s="568" t="s">
        <v>3550</v>
      </c>
      <c r="G22" s="567" t="s">
        <v>3601</v>
      </c>
      <c r="H22" s="567" t="s">
        <v>3602</v>
      </c>
      <c r="I22" s="569">
        <v>30.137500000000003</v>
      </c>
      <c r="J22" s="569">
        <v>725</v>
      </c>
      <c r="K22" s="570">
        <v>21848.75</v>
      </c>
    </row>
    <row r="23" spans="1:11" ht="14.4" customHeight="1" x14ac:dyDescent="0.3">
      <c r="A23" s="565" t="s">
        <v>436</v>
      </c>
      <c r="B23" s="566" t="s">
        <v>438</v>
      </c>
      <c r="C23" s="567" t="s">
        <v>448</v>
      </c>
      <c r="D23" s="568" t="s">
        <v>449</v>
      </c>
      <c r="E23" s="567" t="s">
        <v>3549</v>
      </c>
      <c r="F23" s="568" t="s">
        <v>3550</v>
      </c>
      <c r="G23" s="567" t="s">
        <v>3603</v>
      </c>
      <c r="H23" s="567" t="s">
        <v>3604</v>
      </c>
      <c r="I23" s="569">
        <v>109.67333333333333</v>
      </c>
      <c r="J23" s="569">
        <v>12</v>
      </c>
      <c r="K23" s="570">
        <v>1318.25</v>
      </c>
    </row>
    <row r="24" spans="1:11" ht="14.4" customHeight="1" x14ac:dyDescent="0.3">
      <c r="A24" s="565" t="s">
        <v>436</v>
      </c>
      <c r="B24" s="566" t="s">
        <v>438</v>
      </c>
      <c r="C24" s="567" t="s">
        <v>448</v>
      </c>
      <c r="D24" s="568" t="s">
        <v>449</v>
      </c>
      <c r="E24" s="567" t="s">
        <v>3549</v>
      </c>
      <c r="F24" s="568" t="s">
        <v>3550</v>
      </c>
      <c r="G24" s="567" t="s">
        <v>3605</v>
      </c>
      <c r="H24" s="567" t="s">
        <v>3606</v>
      </c>
      <c r="I24" s="569">
        <v>12.02</v>
      </c>
      <c r="J24" s="569">
        <v>30</v>
      </c>
      <c r="K24" s="570">
        <v>360.6</v>
      </c>
    </row>
    <row r="25" spans="1:11" ht="14.4" customHeight="1" x14ac:dyDescent="0.3">
      <c r="A25" s="565" t="s">
        <v>436</v>
      </c>
      <c r="B25" s="566" t="s">
        <v>438</v>
      </c>
      <c r="C25" s="567" t="s">
        <v>448</v>
      </c>
      <c r="D25" s="568" t="s">
        <v>449</v>
      </c>
      <c r="E25" s="567" t="s">
        <v>3549</v>
      </c>
      <c r="F25" s="568" t="s">
        <v>3550</v>
      </c>
      <c r="G25" s="567" t="s">
        <v>3607</v>
      </c>
      <c r="H25" s="567" t="s">
        <v>3608</v>
      </c>
      <c r="I25" s="569">
        <v>0.6</v>
      </c>
      <c r="J25" s="569">
        <v>6500</v>
      </c>
      <c r="K25" s="570">
        <v>3900</v>
      </c>
    </row>
    <row r="26" spans="1:11" ht="14.4" customHeight="1" x14ac:dyDescent="0.3">
      <c r="A26" s="565" t="s">
        <v>436</v>
      </c>
      <c r="B26" s="566" t="s">
        <v>438</v>
      </c>
      <c r="C26" s="567" t="s">
        <v>448</v>
      </c>
      <c r="D26" s="568" t="s">
        <v>449</v>
      </c>
      <c r="E26" s="567" t="s">
        <v>3549</v>
      </c>
      <c r="F26" s="568" t="s">
        <v>3550</v>
      </c>
      <c r="G26" s="567" t="s">
        <v>3609</v>
      </c>
      <c r="H26" s="567" t="s">
        <v>3610</v>
      </c>
      <c r="I26" s="569">
        <v>3.1357142857142861</v>
      </c>
      <c r="J26" s="569">
        <v>1500</v>
      </c>
      <c r="K26" s="570">
        <v>4706</v>
      </c>
    </row>
    <row r="27" spans="1:11" ht="14.4" customHeight="1" x14ac:dyDescent="0.3">
      <c r="A27" s="565" t="s">
        <v>436</v>
      </c>
      <c r="B27" s="566" t="s">
        <v>438</v>
      </c>
      <c r="C27" s="567" t="s">
        <v>448</v>
      </c>
      <c r="D27" s="568" t="s">
        <v>449</v>
      </c>
      <c r="E27" s="567" t="s">
        <v>3549</v>
      </c>
      <c r="F27" s="568" t="s">
        <v>3550</v>
      </c>
      <c r="G27" s="567" t="s">
        <v>3611</v>
      </c>
      <c r="H27" s="567" t="s">
        <v>3612</v>
      </c>
      <c r="I27" s="569">
        <v>289.8</v>
      </c>
      <c r="J27" s="569">
        <v>3</v>
      </c>
      <c r="K27" s="570">
        <v>869.4</v>
      </c>
    </row>
    <row r="28" spans="1:11" ht="14.4" customHeight="1" x14ac:dyDescent="0.3">
      <c r="A28" s="565" t="s">
        <v>436</v>
      </c>
      <c r="B28" s="566" t="s">
        <v>438</v>
      </c>
      <c r="C28" s="567" t="s">
        <v>448</v>
      </c>
      <c r="D28" s="568" t="s">
        <v>449</v>
      </c>
      <c r="E28" s="567" t="s">
        <v>3549</v>
      </c>
      <c r="F28" s="568" t="s">
        <v>3550</v>
      </c>
      <c r="G28" s="567" t="s">
        <v>3613</v>
      </c>
      <c r="H28" s="567" t="s">
        <v>3614</v>
      </c>
      <c r="I28" s="569">
        <v>0.44</v>
      </c>
      <c r="J28" s="569">
        <v>200</v>
      </c>
      <c r="K28" s="570">
        <v>88</v>
      </c>
    </row>
    <row r="29" spans="1:11" ht="14.4" customHeight="1" x14ac:dyDescent="0.3">
      <c r="A29" s="565" t="s">
        <v>436</v>
      </c>
      <c r="B29" s="566" t="s">
        <v>438</v>
      </c>
      <c r="C29" s="567" t="s">
        <v>448</v>
      </c>
      <c r="D29" s="568" t="s">
        <v>449</v>
      </c>
      <c r="E29" s="567" t="s">
        <v>3549</v>
      </c>
      <c r="F29" s="568" t="s">
        <v>3550</v>
      </c>
      <c r="G29" s="567" t="s">
        <v>3615</v>
      </c>
      <c r="H29" s="567" t="s">
        <v>3616</v>
      </c>
      <c r="I29" s="569">
        <v>13.02</v>
      </c>
      <c r="J29" s="569">
        <v>4</v>
      </c>
      <c r="K29" s="570">
        <v>52.08</v>
      </c>
    </row>
    <row r="30" spans="1:11" ht="14.4" customHeight="1" x14ac:dyDescent="0.3">
      <c r="A30" s="565" t="s">
        <v>436</v>
      </c>
      <c r="B30" s="566" t="s">
        <v>438</v>
      </c>
      <c r="C30" s="567" t="s">
        <v>448</v>
      </c>
      <c r="D30" s="568" t="s">
        <v>449</v>
      </c>
      <c r="E30" s="567" t="s">
        <v>3549</v>
      </c>
      <c r="F30" s="568" t="s">
        <v>3550</v>
      </c>
      <c r="G30" s="567" t="s">
        <v>3617</v>
      </c>
      <c r="H30" s="567" t="s">
        <v>3618</v>
      </c>
      <c r="I30" s="569">
        <v>26.606249999999999</v>
      </c>
      <c r="J30" s="569">
        <v>31</v>
      </c>
      <c r="K30" s="570">
        <v>822.64</v>
      </c>
    </row>
    <row r="31" spans="1:11" ht="14.4" customHeight="1" x14ac:dyDescent="0.3">
      <c r="A31" s="565" t="s">
        <v>436</v>
      </c>
      <c r="B31" s="566" t="s">
        <v>438</v>
      </c>
      <c r="C31" s="567" t="s">
        <v>448</v>
      </c>
      <c r="D31" s="568" t="s">
        <v>449</v>
      </c>
      <c r="E31" s="567" t="s">
        <v>3549</v>
      </c>
      <c r="F31" s="568" t="s">
        <v>3550</v>
      </c>
      <c r="G31" s="567" t="s">
        <v>3619</v>
      </c>
      <c r="H31" s="567" t="s">
        <v>3620</v>
      </c>
      <c r="I31" s="569">
        <v>49.45</v>
      </c>
      <c r="J31" s="569">
        <v>30</v>
      </c>
      <c r="K31" s="570">
        <v>1483.5</v>
      </c>
    </row>
    <row r="32" spans="1:11" ht="14.4" customHeight="1" x14ac:dyDescent="0.3">
      <c r="A32" s="565" t="s">
        <v>436</v>
      </c>
      <c r="B32" s="566" t="s">
        <v>438</v>
      </c>
      <c r="C32" s="567" t="s">
        <v>448</v>
      </c>
      <c r="D32" s="568" t="s">
        <v>449</v>
      </c>
      <c r="E32" s="567" t="s">
        <v>3549</v>
      </c>
      <c r="F32" s="568" t="s">
        <v>3550</v>
      </c>
      <c r="G32" s="567" t="s">
        <v>3621</v>
      </c>
      <c r="H32" s="567" t="s">
        <v>3622</v>
      </c>
      <c r="I32" s="569">
        <v>105.52444444444444</v>
      </c>
      <c r="J32" s="569">
        <v>145</v>
      </c>
      <c r="K32" s="570">
        <v>15841.41</v>
      </c>
    </row>
    <row r="33" spans="1:11" ht="14.4" customHeight="1" x14ac:dyDescent="0.3">
      <c r="A33" s="565" t="s">
        <v>436</v>
      </c>
      <c r="B33" s="566" t="s">
        <v>438</v>
      </c>
      <c r="C33" s="567" t="s">
        <v>448</v>
      </c>
      <c r="D33" s="568" t="s">
        <v>449</v>
      </c>
      <c r="E33" s="567" t="s">
        <v>3549</v>
      </c>
      <c r="F33" s="568" t="s">
        <v>3550</v>
      </c>
      <c r="G33" s="567" t="s">
        <v>3623</v>
      </c>
      <c r="H33" s="567" t="s">
        <v>3624</v>
      </c>
      <c r="I33" s="569">
        <v>2.97</v>
      </c>
      <c r="J33" s="569">
        <v>400</v>
      </c>
      <c r="K33" s="570">
        <v>1187</v>
      </c>
    </row>
    <row r="34" spans="1:11" ht="14.4" customHeight="1" x14ac:dyDescent="0.3">
      <c r="A34" s="565" t="s">
        <v>436</v>
      </c>
      <c r="B34" s="566" t="s">
        <v>438</v>
      </c>
      <c r="C34" s="567" t="s">
        <v>448</v>
      </c>
      <c r="D34" s="568" t="s">
        <v>449</v>
      </c>
      <c r="E34" s="567" t="s">
        <v>3549</v>
      </c>
      <c r="F34" s="568" t="s">
        <v>3550</v>
      </c>
      <c r="G34" s="567" t="s">
        <v>3625</v>
      </c>
      <c r="H34" s="567" t="s">
        <v>3626</v>
      </c>
      <c r="I34" s="569">
        <v>1.2300000000000002</v>
      </c>
      <c r="J34" s="569">
        <v>3700</v>
      </c>
      <c r="K34" s="570">
        <v>4551</v>
      </c>
    </row>
    <row r="35" spans="1:11" ht="14.4" customHeight="1" x14ac:dyDescent="0.3">
      <c r="A35" s="565" t="s">
        <v>436</v>
      </c>
      <c r="B35" s="566" t="s">
        <v>438</v>
      </c>
      <c r="C35" s="567" t="s">
        <v>448</v>
      </c>
      <c r="D35" s="568" t="s">
        <v>449</v>
      </c>
      <c r="E35" s="567" t="s">
        <v>3549</v>
      </c>
      <c r="F35" s="568" t="s">
        <v>3550</v>
      </c>
      <c r="G35" s="567" t="s">
        <v>3627</v>
      </c>
      <c r="H35" s="567" t="s">
        <v>3628</v>
      </c>
      <c r="I35" s="569">
        <v>259.89999999999998</v>
      </c>
      <c r="J35" s="569">
        <v>2</v>
      </c>
      <c r="K35" s="570">
        <v>519.79999999999995</v>
      </c>
    </row>
    <row r="36" spans="1:11" ht="14.4" customHeight="1" x14ac:dyDescent="0.3">
      <c r="A36" s="565" t="s">
        <v>436</v>
      </c>
      <c r="B36" s="566" t="s">
        <v>438</v>
      </c>
      <c r="C36" s="567" t="s">
        <v>448</v>
      </c>
      <c r="D36" s="568" t="s">
        <v>449</v>
      </c>
      <c r="E36" s="567" t="s">
        <v>3549</v>
      </c>
      <c r="F36" s="568" t="s">
        <v>3550</v>
      </c>
      <c r="G36" s="567" t="s">
        <v>3629</v>
      </c>
      <c r="H36" s="567" t="s">
        <v>3630</v>
      </c>
      <c r="I36" s="569">
        <v>124.41399999999999</v>
      </c>
      <c r="J36" s="569">
        <v>50</v>
      </c>
      <c r="K36" s="570">
        <v>6220.6299999999992</v>
      </c>
    </row>
    <row r="37" spans="1:11" ht="14.4" customHeight="1" x14ac:dyDescent="0.3">
      <c r="A37" s="565" t="s">
        <v>436</v>
      </c>
      <c r="B37" s="566" t="s">
        <v>438</v>
      </c>
      <c r="C37" s="567" t="s">
        <v>448</v>
      </c>
      <c r="D37" s="568" t="s">
        <v>449</v>
      </c>
      <c r="E37" s="567" t="s">
        <v>3549</v>
      </c>
      <c r="F37" s="568" t="s">
        <v>3550</v>
      </c>
      <c r="G37" s="567" t="s">
        <v>3631</v>
      </c>
      <c r="H37" s="567" t="s">
        <v>3632</v>
      </c>
      <c r="I37" s="569">
        <v>9.8699999999999992</v>
      </c>
      <c r="J37" s="569">
        <v>10</v>
      </c>
      <c r="K37" s="570">
        <v>98.7</v>
      </c>
    </row>
    <row r="38" spans="1:11" ht="14.4" customHeight="1" x14ac:dyDescent="0.3">
      <c r="A38" s="565" t="s">
        <v>436</v>
      </c>
      <c r="B38" s="566" t="s">
        <v>438</v>
      </c>
      <c r="C38" s="567" t="s">
        <v>448</v>
      </c>
      <c r="D38" s="568" t="s">
        <v>449</v>
      </c>
      <c r="E38" s="567" t="s">
        <v>3549</v>
      </c>
      <c r="F38" s="568" t="s">
        <v>3550</v>
      </c>
      <c r="G38" s="567" t="s">
        <v>3633</v>
      </c>
      <c r="H38" s="567" t="s">
        <v>3634</v>
      </c>
      <c r="I38" s="569">
        <v>7.24</v>
      </c>
      <c r="J38" s="569">
        <v>20</v>
      </c>
      <c r="K38" s="570">
        <v>144.80000000000001</v>
      </c>
    </row>
    <row r="39" spans="1:11" ht="14.4" customHeight="1" x14ac:dyDescent="0.3">
      <c r="A39" s="565" t="s">
        <v>436</v>
      </c>
      <c r="B39" s="566" t="s">
        <v>438</v>
      </c>
      <c r="C39" s="567" t="s">
        <v>448</v>
      </c>
      <c r="D39" s="568" t="s">
        <v>449</v>
      </c>
      <c r="E39" s="567" t="s">
        <v>3549</v>
      </c>
      <c r="F39" s="568" t="s">
        <v>3550</v>
      </c>
      <c r="G39" s="567" t="s">
        <v>3635</v>
      </c>
      <c r="H39" s="567" t="s">
        <v>3636</v>
      </c>
      <c r="I39" s="569">
        <v>1.5199999999999998</v>
      </c>
      <c r="J39" s="569">
        <v>525</v>
      </c>
      <c r="K39" s="570">
        <v>798</v>
      </c>
    </row>
    <row r="40" spans="1:11" ht="14.4" customHeight="1" x14ac:dyDescent="0.3">
      <c r="A40" s="565" t="s">
        <v>436</v>
      </c>
      <c r="B40" s="566" t="s">
        <v>438</v>
      </c>
      <c r="C40" s="567" t="s">
        <v>448</v>
      </c>
      <c r="D40" s="568" t="s">
        <v>449</v>
      </c>
      <c r="E40" s="567" t="s">
        <v>3549</v>
      </c>
      <c r="F40" s="568" t="s">
        <v>3550</v>
      </c>
      <c r="G40" s="567" t="s">
        <v>3637</v>
      </c>
      <c r="H40" s="567" t="s">
        <v>3638</v>
      </c>
      <c r="I40" s="569">
        <v>2.0620000000000003</v>
      </c>
      <c r="J40" s="569">
        <v>325</v>
      </c>
      <c r="K40" s="570">
        <v>670</v>
      </c>
    </row>
    <row r="41" spans="1:11" ht="14.4" customHeight="1" x14ac:dyDescent="0.3">
      <c r="A41" s="565" t="s">
        <v>436</v>
      </c>
      <c r="B41" s="566" t="s">
        <v>438</v>
      </c>
      <c r="C41" s="567" t="s">
        <v>448</v>
      </c>
      <c r="D41" s="568" t="s">
        <v>449</v>
      </c>
      <c r="E41" s="567" t="s">
        <v>3549</v>
      </c>
      <c r="F41" s="568" t="s">
        <v>3550</v>
      </c>
      <c r="G41" s="567" t="s">
        <v>3639</v>
      </c>
      <c r="H41" s="567" t="s">
        <v>3640</v>
      </c>
      <c r="I41" s="569">
        <v>3.36</v>
      </c>
      <c r="J41" s="569">
        <v>100</v>
      </c>
      <c r="K41" s="570">
        <v>336</v>
      </c>
    </row>
    <row r="42" spans="1:11" ht="14.4" customHeight="1" x14ac:dyDescent="0.3">
      <c r="A42" s="565" t="s">
        <v>436</v>
      </c>
      <c r="B42" s="566" t="s">
        <v>438</v>
      </c>
      <c r="C42" s="567" t="s">
        <v>448</v>
      </c>
      <c r="D42" s="568" t="s">
        <v>449</v>
      </c>
      <c r="E42" s="567" t="s">
        <v>3549</v>
      </c>
      <c r="F42" s="568" t="s">
        <v>3550</v>
      </c>
      <c r="G42" s="567" t="s">
        <v>3641</v>
      </c>
      <c r="H42" s="567" t="s">
        <v>3642</v>
      </c>
      <c r="I42" s="569">
        <v>28.862500000000001</v>
      </c>
      <c r="J42" s="569">
        <v>70</v>
      </c>
      <c r="K42" s="570">
        <v>2020.6</v>
      </c>
    </row>
    <row r="43" spans="1:11" ht="14.4" customHeight="1" x14ac:dyDescent="0.3">
      <c r="A43" s="565" t="s">
        <v>436</v>
      </c>
      <c r="B43" s="566" t="s">
        <v>438</v>
      </c>
      <c r="C43" s="567" t="s">
        <v>448</v>
      </c>
      <c r="D43" s="568" t="s">
        <v>449</v>
      </c>
      <c r="E43" s="567" t="s">
        <v>3549</v>
      </c>
      <c r="F43" s="568" t="s">
        <v>3550</v>
      </c>
      <c r="G43" s="567" t="s">
        <v>3643</v>
      </c>
      <c r="H43" s="567" t="s">
        <v>3644</v>
      </c>
      <c r="I43" s="569">
        <v>58.677500000000002</v>
      </c>
      <c r="J43" s="569">
        <v>50</v>
      </c>
      <c r="K43" s="570">
        <v>2932.42</v>
      </c>
    </row>
    <row r="44" spans="1:11" ht="14.4" customHeight="1" x14ac:dyDescent="0.3">
      <c r="A44" s="565" t="s">
        <v>436</v>
      </c>
      <c r="B44" s="566" t="s">
        <v>438</v>
      </c>
      <c r="C44" s="567" t="s">
        <v>448</v>
      </c>
      <c r="D44" s="568" t="s">
        <v>449</v>
      </c>
      <c r="E44" s="567" t="s">
        <v>3549</v>
      </c>
      <c r="F44" s="568" t="s">
        <v>3550</v>
      </c>
      <c r="G44" s="567" t="s">
        <v>3645</v>
      </c>
      <c r="H44" s="567" t="s">
        <v>3646</v>
      </c>
      <c r="I44" s="569">
        <v>14.949999999999998</v>
      </c>
      <c r="J44" s="569">
        <v>90</v>
      </c>
      <c r="K44" s="570">
        <v>1345.5</v>
      </c>
    </row>
    <row r="45" spans="1:11" ht="14.4" customHeight="1" x14ac:dyDescent="0.3">
      <c r="A45" s="565" t="s">
        <v>436</v>
      </c>
      <c r="B45" s="566" t="s">
        <v>438</v>
      </c>
      <c r="C45" s="567" t="s">
        <v>448</v>
      </c>
      <c r="D45" s="568" t="s">
        <v>449</v>
      </c>
      <c r="E45" s="567" t="s">
        <v>3549</v>
      </c>
      <c r="F45" s="568" t="s">
        <v>3550</v>
      </c>
      <c r="G45" s="567" t="s">
        <v>3647</v>
      </c>
      <c r="H45" s="567" t="s">
        <v>3648</v>
      </c>
      <c r="I45" s="569">
        <v>101.25</v>
      </c>
      <c r="J45" s="569">
        <v>30</v>
      </c>
      <c r="K45" s="570">
        <v>3037.5</v>
      </c>
    </row>
    <row r="46" spans="1:11" ht="14.4" customHeight="1" x14ac:dyDescent="0.3">
      <c r="A46" s="565" t="s">
        <v>436</v>
      </c>
      <c r="B46" s="566" t="s">
        <v>438</v>
      </c>
      <c r="C46" s="567" t="s">
        <v>448</v>
      </c>
      <c r="D46" s="568" t="s">
        <v>449</v>
      </c>
      <c r="E46" s="567" t="s">
        <v>3549</v>
      </c>
      <c r="F46" s="568" t="s">
        <v>3550</v>
      </c>
      <c r="G46" s="567" t="s">
        <v>3649</v>
      </c>
      <c r="H46" s="567" t="s">
        <v>3650</v>
      </c>
      <c r="I46" s="569">
        <v>47.53</v>
      </c>
      <c r="J46" s="569">
        <v>51</v>
      </c>
      <c r="K46" s="570">
        <v>2424.1999999999998</v>
      </c>
    </row>
    <row r="47" spans="1:11" ht="14.4" customHeight="1" x14ac:dyDescent="0.3">
      <c r="A47" s="565" t="s">
        <v>436</v>
      </c>
      <c r="B47" s="566" t="s">
        <v>438</v>
      </c>
      <c r="C47" s="567" t="s">
        <v>448</v>
      </c>
      <c r="D47" s="568" t="s">
        <v>449</v>
      </c>
      <c r="E47" s="567" t="s">
        <v>3549</v>
      </c>
      <c r="F47" s="568" t="s">
        <v>3550</v>
      </c>
      <c r="G47" s="567" t="s">
        <v>3651</v>
      </c>
      <c r="H47" s="567" t="s">
        <v>3652</v>
      </c>
      <c r="I47" s="569">
        <v>257.05</v>
      </c>
      <c r="J47" s="569">
        <v>5</v>
      </c>
      <c r="K47" s="570">
        <v>1285.24</v>
      </c>
    </row>
    <row r="48" spans="1:11" ht="14.4" customHeight="1" x14ac:dyDescent="0.3">
      <c r="A48" s="565" t="s">
        <v>436</v>
      </c>
      <c r="B48" s="566" t="s">
        <v>438</v>
      </c>
      <c r="C48" s="567" t="s">
        <v>448</v>
      </c>
      <c r="D48" s="568" t="s">
        <v>449</v>
      </c>
      <c r="E48" s="567" t="s">
        <v>3549</v>
      </c>
      <c r="F48" s="568" t="s">
        <v>3550</v>
      </c>
      <c r="G48" s="567" t="s">
        <v>3653</v>
      </c>
      <c r="H48" s="567" t="s">
        <v>3654</v>
      </c>
      <c r="I48" s="569">
        <v>1134.42</v>
      </c>
      <c r="J48" s="569">
        <v>12</v>
      </c>
      <c r="K48" s="570">
        <v>13617.119999999999</v>
      </c>
    </row>
    <row r="49" spans="1:11" ht="14.4" customHeight="1" x14ac:dyDescent="0.3">
      <c r="A49" s="565" t="s">
        <v>436</v>
      </c>
      <c r="B49" s="566" t="s">
        <v>438</v>
      </c>
      <c r="C49" s="567" t="s">
        <v>448</v>
      </c>
      <c r="D49" s="568" t="s">
        <v>449</v>
      </c>
      <c r="E49" s="567" t="s">
        <v>3551</v>
      </c>
      <c r="F49" s="568" t="s">
        <v>3552</v>
      </c>
      <c r="G49" s="567" t="s">
        <v>3655</v>
      </c>
      <c r="H49" s="567" t="s">
        <v>3656</v>
      </c>
      <c r="I49" s="569">
        <v>119.8</v>
      </c>
      <c r="J49" s="569">
        <v>4</v>
      </c>
      <c r="K49" s="570">
        <v>479.2</v>
      </c>
    </row>
    <row r="50" spans="1:11" ht="14.4" customHeight="1" x14ac:dyDescent="0.3">
      <c r="A50" s="565" t="s">
        <v>436</v>
      </c>
      <c r="B50" s="566" t="s">
        <v>438</v>
      </c>
      <c r="C50" s="567" t="s">
        <v>448</v>
      </c>
      <c r="D50" s="568" t="s">
        <v>449</v>
      </c>
      <c r="E50" s="567" t="s">
        <v>3551</v>
      </c>
      <c r="F50" s="568" t="s">
        <v>3552</v>
      </c>
      <c r="G50" s="567" t="s">
        <v>3657</v>
      </c>
      <c r="H50" s="567" t="s">
        <v>3658</v>
      </c>
      <c r="I50" s="569">
        <v>3.5060000000000002</v>
      </c>
      <c r="J50" s="569">
        <v>120</v>
      </c>
      <c r="K50" s="570">
        <v>420.8</v>
      </c>
    </row>
    <row r="51" spans="1:11" ht="14.4" customHeight="1" x14ac:dyDescent="0.3">
      <c r="A51" s="565" t="s">
        <v>436</v>
      </c>
      <c r="B51" s="566" t="s">
        <v>438</v>
      </c>
      <c r="C51" s="567" t="s">
        <v>448</v>
      </c>
      <c r="D51" s="568" t="s">
        <v>449</v>
      </c>
      <c r="E51" s="567" t="s">
        <v>3551</v>
      </c>
      <c r="F51" s="568" t="s">
        <v>3552</v>
      </c>
      <c r="G51" s="567" t="s">
        <v>3659</v>
      </c>
      <c r="H51" s="567" t="s">
        <v>3660</v>
      </c>
      <c r="I51" s="569">
        <v>0.21249999999999999</v>
      </c>
      <c r="J51" s="569">
        <v>600</v>
      </c>
      <c r="K51" s="570">
        <v>127</v>
      </c>
    </row>
    <row r="52" spans="1:11" ht="14.4" customHeight="1" x14ac:dyDescent="0.3">
      <c r="A52" s="565" t="s">
        <v>436</v>
      </c>
      <c r="B52" s="566" t="s">
        <v>438</v>
      </c>
      <c r="C52" s="567" t="s">
        <v>448</v>
      </c>
      <c r="D52" s="568" t="s">
        <v>449</v>
      </c>
      <c r="E52" s="567" t="s">
        <v>3551</v>
      </c>
      <c r="F52" s="568" t="s">
        <v>3552</v>
      </c>
      <c r="G52" s="567" t="s">
        <v>3661</v>
      </c>
      <c r="H52" s="567" t="s">
        <v>3662</v>
      </c>
      <c r="I52" s="569">
        <v>11.03125</v>
      </c>
      <c r="J52" s="569">
        <v>430</v>
      </c>
      <c r="K52" s="570">
        <v>4744.5999999999995</v>
      </c>
    </row>
    <row r="53" spans="1:11" ht="14.4" customHeight="1" x14ac:dyDescent="0.3">
      <c r="A53" s="565" t="s">
        <v>436</v>
      </c>
      <c r="B53" s="566" t="s">
        <v>438</v>
      </c>
      <c r="C53" s="567" t="s">
        <v>448</v>
      </c>
      <c r="D53" s="568" t="s">
        <v>449</v>
      </c>
      <c r="E53" s="567" t="s">
        <v>3551</v>
      </c>
      <c r="F53" s="568" t="s">
        <v>3552</v>
      </c>
      <c r="G53" s="567" t="s">
        <v>3663</v>
      </c>
      <c r="H53" s="567" t="s">
        <v>3664</v>
      </c>
      <c r="I53" s="569">
        <v>15.29</v>
      </c>
      <c r="J53" s="569">
        <v>50</v>
      </c>
      <c r="K53" s="570">
        <v>764.72</v>
      </c>
    </row>
    <row r="54" spans="1:11" ht="14.4" customHeight="1" x14ac:dyDescent="0.3">
      <c r="A54" s="565" t="s">
        <v>436</v>
      </c>
      <c r="B54" s="566" t="s">
        <v>438</v>
      </c>
      <c r="C54" s="567" t="s">
        <v>448</v>
      </c>
      <c r="D54" s="568" t="s">
        <v>449</v>
      </c>
      <c r="E54" s="567" t="s">
        <v>3551</v>
      </c>
      <c r="F54" s="568" t="s">
        <v>3552</v>
      </c>
      <c r="G54" s="567" t="s">
        <v>3665</v>
      </c>
      <c r="H54" s="567" t="s">
        <v>3666</v>
      </c>
      <c r="I54" s="569">
        <v>0.92333333333333334</v>
      </c>
      <c r="J54" s="569">
        <v>4000</v>
      </c>
      <c r="K54" s="570">
        <v>3695</v>
      </c>
    </row>
    <row r="55" spans="1:11" ht="14.4" customHeight="1" x14ac:dyDescent="0.3">
      <c r="A55" s="565" t="s">
        <v>436</v>
      </c>
      <c r="B55" s="566" t="s">
        <v>438</v>
      </c>
      <c r="C55" s="567" t="s">
        <v>448</v>
      </c>
      <c r="D55" s="568" t="s">
        <v>449</v>
      </c>
      <c r="E55" s="567" t="s">
        <v>3551</v>
      </c>
      <c r="F55" s="568" t="s">
        <v>3552</v>
      </c>
      <c r="G55" s="567" t="s">
        <v>3667</v>
      </c>
      <c r="H55" s="567" t="s">
        <v>3668</v>
      </c>
      <c r="I55" s="569">
        <v>1.4228571428571428</v>
      </c>
      <c r="J55" s="569">
        <v>1100</v>
      </c>
      <c r="K55" s="570">
        <v>1570</v>
      </c>
    </row>
    <row r="56" spans="1:11" ht="14.4" customHeight="1" x14ac:dyDescent="0.3">
      <c r="A56" s="565" t="s">
        <v>436</v>
      </c>
      <c r="B56" s="566" t="s">
        <v>438</v>
      </c>
      <c r="C56" s="567" t="s">
        <v>448</v>
      </c>
      <c r="D56" s="568" t="s">
        <v>449</v>
      </c>
      <c r="E56" s="567" t="s">
        <v>3551</v>
      </c>
      <c r="F56" s="568" t="s">
        <v>3552</v>
      </c>
      <c r="G56" s="567" t="s">
        <v>3669</v>
      </c>
      <c r="H56" s="567" t="s">
        <v>3670</v>
      </c>
      <c r="I56" s="569">
        <v>0.41500000000000004</v>
      </c>
      <c r="J56" s="569">
        <v>3100</v>
      </c>
      <c r="K56" s="570">
        <v>1294.99</v>
      </c>
    </row>
    <row r="57" spans="1:11" ht="14.4" customHeight="1" x14ac:dyDescent="0.3">
      <c r="A57" s="565" t="s">
        <v>436</v>
      </c>
      <c r="B57" s="566" t="s">
        <v>438</v>
      </c>
      <c r="C57" s="567" t="s">
        <v>448</v>
      </c>
      <c r="D57" s="568" t="s">
        <v>449</v>
      </c>
      <c r="E57" s="567" t="s">
        <v>3551</v>
      </c>
      <c r="F57" s="568" t="s">
        <v>3552</v>
      </c>
      <c r="G57" s="567" t="s">
        <v>3671</v>
      </c>
      <c r="H57" s="567" t="s">
        <v>3672</v>
      </c>
      <c r="I57" s="569">
        <v>0.57399999999999995</v>
      </c>
      <c r="J57" s="569">
        <v>4700</v>
      </c>
      <c r="K57" s="570">
        <v>2692</v>
      </c>
    </row>
    <row r="58" spans="1:11" ht="14.4" customHeight="1" x14ac:dyDescent="0.3">
      <c r="A58" s="565" t="s">
        <v>436</v>
      </c>
      <c r="B58" s="566" t="s">
        <v>438</v>
      </c>
      <c r="C58" s="567" t="s">
        <v>448</v>
      </c>
      <c r="D58" s="568" t="s">
        <v>449</v>
      </c>
      <c r="E58" s="567" t="s">
        <v>3551</v>
      </c>
      <c r="F58" s="568" t="s">
        <v>3552</v>
      </c>
      <c r="G58" s="567" t="s">
        <v>3673</v>
      </c>
      <c r="H58" s="567" t="s">
        <v>3674</v>
      </c>
      <c r="I58" s="569">
        <v>3.0912500000000001</v>
      </c>
      <c r="J58" s="569">
        <v>700</v>
      </c>
      <c r="K58" s="570">
        <v>2165</v>
      </c>
    </row>
    <row r="59" spans="1:11" ht="14.4" customHeight="1" x14ac:dyDescent="0.3">
      <c r="A59" s="565" t="s">
        <v>436</v>
      </c>
      <c r="B59" s="566" t="s">
        <v>438</v>
      </c>
      <c r="C59" s="567" t="s">
        <v>448</v>
      </c>
      <c r="D59" s="568" t="s">
        <v>449</v>
      </c>
      <c r="E59" s="567" t="s">
        <v>3551</v>
      </c>
      <c r="F59" s="568" t="s">
        <v>3552</v>
      </c>
      <c r="G59" s="567" t="s">
        <v>3675</v>
      </c>
      <c r="H59" s="567" t="s">
        <v>3676</v>
      </c>
      <c r="I59" s="569">
        <v>5.88</v>
      </c>
      <c r="J59" s="569">
        <v>10</v>
      </c>
      <c r="K59" s="570">
        <v>58.8</v>
      </c>
    </row>
    <row r="60" spans="1:11" ht="14.4" customHeight="1" x14ac:dyDescent="0.3">
      <c r="A60" s="565" t="s">
        <v>436</v>
      </c>
      <c r="B60" s="566" t="s">
        <v>438</v>
      </c>
      <c r="C60" s="567" t="s">
        <v>448</v>
      </c>
      <c r="D60" s="568" t="s">
        <v>449</v>
      </c>
      <c r="E60" s="567" t="s">
        <v>3551</v>
      </c>
      <c r="F60" s="568" t="s">
        <v>3552</v>
      </c>
      <c r="G60" s="567" t="s">
        <v>3677</v>
      </c>
      <c r="H60" s="567" t="s">
        <v>3678</v>
      </c>
      <c r="I60" s="569">
        <v>6.2333333333333343</v>
      </c>
      <c r="J60" s="569">
        <v>20</v>
      </c>
      <c r="K60" s="570">
        <v>124.80000000000001</v>
      </c>
    </row>
    <row r="61" spans="1:11" ht="14.4" customHeight="1" x14ac:dyDescent="0.3">
      <c r="A61" s="565" t="s">
        <v>436</v>
      </c>
      <c r="B61" s="566" t="s">
        <v>438</v>
      </c>
      <c r="C61" s="567" t="s">
        <v>448</v>
      </c>
      <c r="D61" s="568" t="s">
        <v>449</v>
      </c>
      <c r="E61" s="567" t="s">
        <v>3551</v>
      </c>
      <c r="F61" s="568" t="s">
        <v>3552</v>
      </c>
      <c r="G61" s="567" t="s">
        <v>3679</v>
      </c>
      <c r="H61" s="567" t="s">
        <v>3680</v>
      </c>
      <c r="I61" s="569">
        <v>6.2799999999999994</v>
      </c>
      <c r="J61" s="569">
        <v>10</v>
      </c>
      <c r="K61" s="570">
        <v>62.8</v>
      </c>
    </row>
    <row r="62" spans="1:11" ht="14.4" customHeight="1" x14ac:dyDescent="0.3">
      <c r="A62" s="565" t="s">
        <v>436</v>
      </c>
      <c r="B62" s="566" t="s">
        <v>438</v>
      </c>
      <c r="C62" s="567" t="s">
        <v>448</v>
      </c>
      <c r="D62" s="568" t="s">
        <v>449</v>
      </c>
      <c r="E62" s="567" t="s">
        <v>3551</v>
      </c>
      <c r="F62" s="568" t="s">
        <v>3552</v>
      </c>
      <c r="G62" s="567" t="s">
        <v>3681</v>
      </c>
      <c r="H62" s="567" t="s">
        <v>3682</v>
      </c>
      <c r="I62" s="569">
        <v>5.96</v>
      </c>
      <c r="J62" s="569">
        <v>85</v>
      </c>
      <c r="K62" s="570">
        <v>506.6</v>
      </c>
    </row>
    <row r="63" spans="1:11" ht="14.4" customHeight="1" x14ac:dyDescent="0.3">
      <c r="A63" s="565" t="s">
        <v>436</v>
      </c>
      <c r="B63" s="566" t="s">
        <v>438</v>
      </c>
      <c r="C63" s="567" t="s">
        <v>448</v>
      </c>
      <c r="D63" s="568" t="s">
        <v>449</v>
      </c>
      <c r="E63" s="567" t="s">
        <v>3551</v>
      </c>
      <c r="F63" s="568" t="s">
        <v>3552</v>
      </c>
      <c r="G63" s="567" t="s">
        <v>3683</v>
      </c>
      <c r="H63" s="567" t="s">
        <v>3684</v>
      </c>
      <c r="I63" s="569">
        <v>195.23666666666668</v>
      </c>
      <c r="J63" s="569">
        <v>90</v>
      </c>
      <c r="K63" s="570">
        <v>17783.400000000001</v>
      </c>
    </row>
    <row r="64" spans="1:11" ht="14.4" customHeight="1" x14ac:dyDescent="0.3">
      <c r="A64" s="565" t="s">
        <v>436</v>
      </c>
      <c r="B64" s="566" t="s">
        <v>438</v>
      </c>
      <c r="C64" s="567" t="s">
        <v>448</v>
      </c>
      <c r="D64" s="568" t="s">
        <v>449</v>
      </c>
      <c r="E64" s="567" t="s">
        <v>3551</v>
      </c>
      <c r="F64" s="568" t="s">
        <v>3552</v>
      </c>
      <c r="G64" s="567" t="s">
        <v>3685</v>
      </c>
      <c r="H64" s="567" t="s">
        <v>3686</v>
      </c>
      <c r="I64" s="569">
        <v>66.94</v>
      </c>
      <c r="J64" s="569">
        <v>6</v>
      </c>
      <c r="K64" s="570">
        <v>401.64</v>
      </c>
    </row>
    <row r="65" spans="1:11" ht="14.4" customHeight="1" x14ac:dyDescent="0.3">
      <c r="A65" s="565" t="s">
        <v>436</v>
      </c>
      <c r="B65" s="566" t="s">
        <v>438</v>
      </c>
      <c r="C65" s="567" t="s">
        <v>448</v>
      </c>
      <c r="D65" s="568" t="s">
        <v>449</v>
      </c>
      <c r="E65" s="567" t="s">
        <v>3551</v>
      </c>
      <c r="F65" s="568" t="s">
        <v>3552</v>
      </c>
      <c r="G65" s="567" t="s">
        <v>3687</v>
      </c>
      <c r="H65" s="567" t="s">
        <v>3688</v>
      </c>
      <c r="I65" s="569">
        <v>19.18</v>
      </c>
      <c r="J65" s="569">
        <v>150</v>
      </c>
      <c r="K65" s="570">
        <v>2689</v>
      </c>
    </row>
    <row r="66" spans="1:11" ht="14.4" customHeight="1" x14ac:dyDescent="0.3">
      <c r="A66" s="565" t="s">
        <v>436</v>
      </c>
      <c r="B66" s="566" t="s">
        <v>438</v>
      </c>
      <c r="C66" s="567" t="s">
        <v>448</v>
      </c>
      <c r="D66" s="568" t="s">
        <v>449</v>
      </c>
      <c r="E66" s="567" t="s">
        <v>3551</v>
      </c>
      <c r="F66" s="568" t="s">
        <v>3552</v>
      </c>
      <c r="G66" s="567" t="s">
        <v>3689</v>
      </c>
      <c r="H66" s="567" t="s">
        <v>3690</v>
      </c>
      <c r="I66" s="569">
        <v>79.040000000000006</v>
      </c>
      <c r="J66" s="569">
        <v>10</v>
      </c>
      <c r="K66" s="570">
        <v>790.4</v>
      </c>
    </row>
    <row r="67" spans="1:11" ht="14.4" customHeight="1" x14ac:dyDescent="0.3">
      <c r="A67" s="565" t="s">
        <v>436</v>
      </c>
      <c r="B67" s="566" t="s">
        <v>438</v>
      </c>
      <c r="C67" s="567" t="s">
        <v>448</v>
      </c>
      <c r="D67" s="568" t="s">
        <v>449</v>
      </c>
      <c r="E67" s="567" t="s">
        <v>3551</v>
      </c>
      <c r="F67" s="568" t="s">
        <v>3552</v>
      </c>
      <c r="G67" s="567" t="s">
        <v>3691</v>
      </c>
      <c r="H67" s="567" t="s">
        <v>3692</v>
      </c>
      <c r="I67" s="569">
        <v>17.922499999999999</v>
      </c>
      <c r="J67" s="569">
        <v>35</v>
      </c>
      <c r="K67" s="570">
        <v>627.04999999999995</v>
      </c>
    </row>
    <row r="68" spans="1:11" ht="14.4" customHeight="1" x14ac:dyDescent="0.3">
      <c r="A68" s="565" t="s">
        <v>436</v>
      </c>
      <c r="B68" s="566" t="s">
        <v>438</v>
      </c>
      <c r="C68" s="567" t="s">
        <v>448</v>
      </c>
      <c r="D68" s="568" t="s">
        <v>449</v>
      </c>
      <c r="E68" s="567" t="s">
        <v>3551</v>
      </c>
      <c r="F68" s="568" t="s">
        <v>3552</v>
      </c>
      <c r="G68" s="567" t="s">
        <v>3693</v>
      </c>
      <c r="H68" s="567" t="s">
        <v>3694</v>
      </c>
      <c r="I68" s="569">
        <v>5.5583333333333336</v>
      </c>
      <c r="J68" s="569">
        <v>700</v>
      </c>
      <c r="K68" s="570">
        <v>3892.5</v>
      </c>
    </row>
    <row r="69" spans="1:11" ht="14.4" customHeight="1" x14ac:dyDescent="0.3">
      <c r="A69" s="565" t="s">
        <v>436</v>
      </c>
      <c r="B69" s="566" t="s">
        <v>438</v>
      </c>
      <c r="C69" s="567" t="s">
        <v>448</v>
      </c>
      <c r="D69" s="568" t="s">
        <v>449</v>
      </c>
      <c r="E69" s="567" t="s">
        <v>3551</v>
      </c>
      <c r="F69" s="568" t="s">
        <v>3552</v>
      </c>
      <c r="G69" s="567" t="s">
        <v>3695</v>
      </c>
      <c r="H69" s="567" t="s">
        <v>3696</v>
      </c>
      <c r="I69" s="569">
        <v>2951.19</v>
      </c>
      <c r="J69" s="569">
        <v>1</v>
      </c>
      <c r="K69" s="570">
        <v>2951.19</v>
      </c>
    </row>
    <row r="70" spans="1:11" ht="14.4" customHeight="1" x14ac:dyDescent="0.3">
      <c r="A70" s="565" t="s">
        <v>436</v>
      </c>
      <c r="B70" s="566" t="s">
        <v>438</v>
      </c>
      <c r="C70" s="567" t="s">
        <v>448</v>
      </c>
      <c r="D70" s="568" t="s">
        <v>449</v>
      </c>
      <c r="E70" s="567" t="s">
        <v>3551</v>
      </c>
      <c r="F70" s="568" t="s">
        <v>3552</v>
      </c>
      <c r="G70" s="567" t="s">
        <v>3697</v>
      </c>
      <c r="H70" s="567" t="s">
        <v>3698</v>
      </c>
      <c r="I70" s="569">
        <v>19.09</v>
      </c>
      <c r="J70" s="569">
        <v>2</v>
      </c>
      <c r="K70" s="570">
        <v>38.18</v>
      </c>
    </row>
    <row r="71" spans="1:11" ht="14.4" customHeight="1" x14ac:dyDescent="0.3">
      <c r="A71" s="565" t="s">
        <v>436</v>
      </c>
      <c r="B71" s="566" t="s">
        <v>438</v>
      </c>
      <c r="C71" s="567" t="s">
        <v>448</v>
      </c>
      <c r="D71" s="568" t="s">
        <v>449</v>
      </c>
      <c r="E71" s="567" t="s">
        <v>3551</v>
      </c>
      <c r="F71" s="568" t="s">
        <v>3552</v>
      </c>
      <c r="G71" s="567" t="s">
        <v>3699</v>
      </c>
      <c r="H71" s="567" t="s">
        <v>3700</v>
      </c>
      <c r="I71" s="569">
        <v>108.86</v>
      </c>
      <c r="J71" s="569">
        <v>3</v>
      </c>
      <c r="K71" s="570">
        <v>326.58999999999997</v>
      </c>
    </row>
    <row r="72" spans="1:11" ht="14.4" customHeight="1" x14ac:dyDescent="0.3">
      <c r="A72" s="565" t="s">
        <v>436</v>
      </c>
      <c r="B72" s="566" t="s">
        <v>438</v>
      </c>
      <c r="C72" s="567" t="s">
        <v>448</v>
      </c>
      <c r="D72" s="568" t="s">
        <v>449</v>
      </c>
      <c r="E72" s="567" t="s">
        <v>3551</v>
      </c>
      <c r="F72" s="568" t="s">
        <v>3552</v>
      </c>
      <c r="G72" s="567" t="s">
        <v>3701</v>
      </c>
      <c r="H72" s="567" t="s">
        <v>3702</v>
      </c>
      <c r="I72" s="569">
        <v>72.16</v>
      </c>
      <c r="J72" s="569">
        <v>5</v>
      </c>
      <c r="K72" s="570">
        <v>360.8</v>
      </c>
    </row>
    <row r="73" spans="1:11" ht="14.4" customHeight="1" x14ac:dyDescent="0.3">
      <c r="A73" s="565" t="s">
        <v>436</v>
      </c>
      <c r="B73" s="566" t="s">
        <v>438</v>
      </c>
      <c r="C73" s="567" t="s">
        <v>448</v>
      </c>
      <c r="D73" s="568" t="s">
        <v>449</v>
      </c>
      <c r="E73" s="567" t="s">
        <v>3551</v>
      </c>
      <c r="F73" s="568" t="s">
        <v>3552</v>
      </c>
      <c r="G73" s="567" t="s">
        <v>3703</v>
      </c>
      <c r="H73" s="567" t="s">
        <v>3704</v>
      </c>
      <c r="I73" s="569">
        <v>114</v>
      </c>
      <c r="J73" s="569">
        <v>1</v>
      </c>
      <c r="K73" s="570">
        <v>114</v>
      </c>
    </row>
    <row r="74" spans="1:11" ht="14.4" customHeight="1" x14ac:dyDescent="0.3">
      <c r="A74" s="565" t="s">
        <v>436</v>
      </c>
      <c r="B74" s="566" t="s">
        <v>438</v>
      </c>
      <c r="C74" s="567" t="s">
        <v>448</v>
      </c>
      <c r="D74" s="568" t="s">
        <v>449</v>
      </c>
      <c r="E74" s="567" t="s">
        <v>3551</v>
      </c>
      <c r="F74" s="568" t="s">
        <v>3552</v>
      </c>
      <c r="G74" s="567" t="s">
        <v>3705</v>
      </c>
      <c r="H74" s="567" t="s">
        <v>3706</v>
      </c>
      <c r="I74" s="569">
        <v>2400.64</v>
      </c>
      <c r="J74" s="569">
        <v>2</v>
      </c>
      <c r="K74" s="570">
        <v>4801.28</v>
      </c>
    </row>
    <row r="75" spans="1:11" ht="14.4" customHeight="1" x14ac:dyDescent="0.3">
      <c r="A75" s="565" t="s">
        <v>436</v>
      </c>
      <c r="B75" s="566" t="s">
        <v>438</v>
      </c>
      <c r="C75" s="567" t="s">
        <v>448</v>
      </c>
      <c r="D75" s="568" t="s">
        <v>449</v>
      </c>
      <c r="E75" s="567" t="s">
        <v>3551</v>
      </c>
      <c r="F75" s="568" t="s">
        <v>3552</v>
      </c>
      <c r="G75" s="567" t="s">
        <v>3707</v>
      </c>
      <c r="H75" s="567" t="s">
        <v>3708</v>
      </c>
      <c r="I75" s="569">
        <v>11.01</v>
      </c>
      <c r="J75" s="569">
        <v>20</v>
      </c>
      <c r="K75" s="570">
        <v>220.2</v>
      </c>
    </row>
    <row r="76" spans="1:11" ht="14.4" customHeight="1" x14ac:dyDescent="0.3">
      <c r="A76" s="565" t="s">
        <v>436</v>
      </c>
      <c r="B76" s="566" t="s">
        <v>438</v>
      </c>
      <c r="C76" s="567" t="s">
        <v>448</v>
      </c>
      <c r="D76" s="568" t="s">
        <v>449</v>
      </c>
      <c r="E76" s="567" t="s">
        <v>3551</v>
      </c>
      <c r="F76" s="568" t="s">
        <v>3552</v>
      </c>
      <c r="G76" s="567" t="s">
        <v>3709</v>
      </c>
      <c r="H76" s="567" t="s">
        <v>3710</v>
      </c>
      <c r="I76" s="569">
        <v>59.73</v>
      </c>
      <c r="J76" s="569">
        <v>40</v>
      </c>
      <c r="K76" s="570">
        <v>2389.17</v>
      </c>
    </row>
    <row r="77" spans="1:11" ht="14.4" customHeight="1" x14ac:dyDescent="0.3">
      <c r="A77" s="565" t="s">
        <v>436</v>
      </c>
      <c r="B77" s="566" t="s">
        <v>438</v>
      </c>
      <c r="C77" s="567" t="s">
        <v>448</v>
      </c>
      <c r="D77" s="568" t="s">
        <v>449</v>
      </c>
      <c r="E77" s="567" t="s">
        <v>3551</v>
      </c>
      <c r="F77" s="568" t="s">
        <v>3552</v>
      </c>
      <c r="G77" s="567" t="s">
        <v>3711</v>
      </c>
      <c r="H77" s="567" t="s">
        <v>3712</v>
      </c>
      <c r="I77" s="569">
        <v>2.3475000000000001</v>
      </c>
      <c r="J77" s="569">
        <v>1150</v>
      </c>
      <c r="K77" s="570">
        <v>2694.5</v>
      </c>
    </row>
    <row r="78" spans="1:11" ht="14.4" customHeight="1" x14ac:dyDescent="0.3">
      <c r="A78" s="565" t="s">
        <v>436</v>
      </c>
      <c r="B78" s="566" t="s">
        <v>438</v>
      </c>
      <c r="C78" s="567" t="s">
        <v>448</v>
      </c>
      <c r="D78" s="568" t="s">
        <v>449</v>
      </c>
      <c r="E78" s="567" t="s">
        <v>3551</v>
      </c>
      <c r="F78" s="568" t="s">
        <v>3552</v>
      </c>
      <c r="G78" s="567" t="s">
        <v>3713</v>
      </c>
      <c r="H78" s="567" t="s">
        <v>3714</v>
      </c>
      <c r="I78" s="569">
        <v>1.7433333333333334</v>
      </c>
      <c r="J78" s="569">
        <v>30</v>
      </c>
      <c r="K78" s="570">
        <v>52.3</v>
      </c>
    </row>
    <row r="79" spans="1:11" ht="14.4" customHeight="1" x14ac:dyDescent="0.3">
      <c r="A79" s="565" t="s">
        <v>436</v>
      </c>
      <c r="B79" s="566" t="s">
        <v>438</v>
      </c>
      <c r="C79" s="567" t="s">
        <v>448</v>
      </c>
      <c r="D79" s="568" t="s">
        <v>449</v>
      </c>
      <c r="E79" s="567" t="s">
        <v>3551</v>
      </c>
      <c r="F79" s="568" t="s">
        <v>3552</v>
      </c>
      <c r="G79" s="567" t="s">
        <v>3715</v>
      </c>
      <c r="H79" s="567" t="s">
        <v>3716</v>
      </c>
      <c r="I79" s="569">
        <v>1.7433333333333334</v>
      </c>
      <c r="J79" s="569">
        <v>50</v>
      </c>
      <c r="K79" s="570">
        <v>87.9</v>
      </c>
    </row>
    <row r="80" spans="1:11" ht="14.4" customHeight="1" x14ac:dyDescent="0.3">
      <c r="A80" s="565" t="s">
        <v>436</v>
      </c>
      <c r="B80" s="566" t="s">
        <v>438</v>
      </c>
      <c r="C80" s="567" t="s">
        <v>448</v>
      </c>
      <c r="D80" s="568" t="s">
        <v>449</v>
      </c>
      <c r="E80" s="567" t="s">
        <v>3551</v>
      </c>
      <c r="F80" s="568" t="s">
        <v>3552</v>
      </c>
      <c r="G80" s="567" t="s">
        <v>3717</v>
      </c>
      <c r="H80" s="567" t="s">
        <v>3718</v>
      </c>
      <c r="I80" s="569">
        <v>2.7183333333333337</v>
      </c>
      <c r="J80" s="569">
        <v>586</v>
      </c>
      <c r="K80" s="570">
        <v>1603.38</v>
      </c>
    </row>
    <row r="81" spans="1:11" ht="14.4" customHeight="1" x14ac:dyDescent="0.3">
      <c r="A81" s="565" t="s">
        <v>436</v>
      </c>
      <c r="B81" s="566" t="s">
        <v>438</v>
      </c>
      <c r="C81" s="567" t="s">
        <v>448</v>
      </c>
      <c r="D81" s="568" t="s">
        <v>449</v>
      </c>
      <c r="E81" s="567" t="s">
        <v>3551</v>
      </c>
      <c r="F81" s="568" t="s">
        <v>3552</v>
      </c>
      <c r="G81" s="567" t="s">
        <v>3719</v>
      </c>
      <c r="H81" s="567" t="s">
        <v>3720</v>
      </c>
      <c r="I81" s="569">
        <v>1.76</v>
      </c>
      <c r="J81" s="569">
        <v>100</v>
      </c>
      <c r="K81" s="570">
        <v>176</v>
      </c>
    </row>
    <row r="82" spans="1:11" ht="14.4" customHeight="1" x14ac:dyDescent="0.3">
      <c r="A82" s="565" t="s">
        <v>436</v>
      </c>
      <c r="B82" s="566" t="s">
        <v>438</v>
      </c>
      <c r="C82" s="567" t="s">
        <v>448</v>
      </c>
      <c r="D82" s="568" t="s">
        <v>449</v>
      </c>
      <c r="E82" s="567" t="s">
        <v>3551</v>
      </c>
      <c r="F82" s="568" t="s">
        <v>3552</v>
      </c>
      <c r="G82" s="567" t="s">
        <v>3721</v>
      </c>
      <c r="H82" s="567" t="s">
        <v>3722</v>
      </c>
      <c r="I82" s="569">
        <v>1.76</v>
      </c>
      <c r="J82" s="569">
        <v>50</v>
      </c>
      <c r="K82" s="570">
        <v>88</v>
      </c>
    </row>
    <row r="83" spans="1:11" ht="14.4" customHeight="1" x14ac:dyDescent="0.3">
      <c r="A83" s="565" t="s">
        <v>436</v>
      </c>
      <c r="B83" s="566" t="s">
        <v>438</v>
      </c>
      <c r="C83" s="567" t="s">
        <v>448</v>
      </c>
      <c r="D83" s="568" t="s">
        <v>449</v>
      </c>
      <c r="E83" s="567" t="s">
        <v>3551</v>
      </c>
      <c r="F83" s="568" t="s">
        <v>3552</v>
      </c>
      <c r="G83" s="567" t="s">
        <v>3723</v>
      </c>
      <c r="H83" s="567" t="s">
        <v>3724</v>
      </c>
      <c r="I83" s="569">
        <v>1.7411111111111111</v>
      </c>
      <c r="J83" s="569">
        <v>2300</v>
      </c>
      <c r="K83" s="570">
        <v>4011</v>
      </c>
    </row>
    <row r="84" spans="1:11" ht="14.4" customHeight="1" x14ac:dyDescent="0.3">
      <c r="A84" s="565" t="s">
        <v>436</v>
      </c>
      <c r="B84" s="566" t="s">
        <v>438</v>
      </c>
      <c r="C84" s="567" t="s">
        <v>448</v>
      </c>
      <c r="D84" s="568" t="s">
        <v>449</v>
      </c>
      <c r="E84" s="567" t="s">
        <v>3551</v>
      </c>
      <c r="F84" s="568" t="s">
        <v>3552</v>
      </c>
      <c r="G84" s="567" t="s">
        <v>3725</v>
      </c>
      <c r="H84" s="567" t="s">
        <v>3726</v>
      </c>
      <c r="I84" s="569">
        <v>1.125E-2</v>
      </c>
      <c r="J84" s="569">
        <v>2200</v>
      </c>
      <c r="K84" s="570">
        <v>23</v>
      </c>
    </row>
    <row r="85" spans="1:11" ht="14.4" customHeight="1" x14ac:dyDescent="0.3">
      <c r="A85" s="565" t="s">
        <v>436</v>
      </c>
      <c r="B85" s="566" t="s">
        <v>438</v>
      </c>
      <c r="C85" s="567" t="s">
        <v>448</v>
      </c>
      <c r="D85" s="568" t="s">
        <v>449</v>
      </c>
      <c r="E85" s="567" t="s">
        <v>3551</v>
      </c>
      <c r="F85" s="568" t="s">
        <v>3552</v>
      </c>
      <c r="G85" s="567" t="s">
        <v>3727</v>
      </c>
      <c r="H85" s="567" t="s">
        <v>3728</v>
      </c>
      <c r="I85" s="569">
        <v>1.9814285714285715</v>
      </c>
      <c r="J85" s="569">
        <v>600</v>
      </c>
      <c r="K85" s="570">
        <v>1193</v>
      </c>
    </row>
    <row r="86" spans="1:11" ht="14.4" customHeight="1" x14ac:dyDescent="0.3">
      <c r="A86" s="565" t="s">
        <v>436</v>
      </c>
      <c r="B86" s="566" t="s">
        <v>438</v>
      </c>
      <c r="C86" s="567" t="s">
        <v>448</v>
      </c>
      <c r="D86" s="568" t="s">
        <v>449</v>
      </c>
      <c r="E86" s="567" t="s">
        <v>3551</v>
      </c>
      <c r="F86" s="568" t="s">
        <v>3552</v>
      </c>
      <c r="G86" s="567" t="s">
        <v>3729</v>
      </c>
      <c r="H86" s="567" t="s">
        <v>3730</v>
      </c>
      <c r="I86" s="569">
        <v>2.3762499999999998</v>
      </c>
      <c r="J86" s="569">
        <v>1200</v>
      </c>
      <c r="K86" s="570">
        <v>2854</v>
      </c>
    </row>
    <row r="87" spans="1:11" ht="14.4" customHeight="1" x14ac:dyDescent="0.3">
      <c r="A87" s="565" t="s">
        <v>436</v>
      </c>
      <c r="B87" s="566" t="s">
        <v>438</v>
      </c>
      <c r="C87" s="567" t="s">
        <v>448</v>
      </c>
      <c r="D87" s="568" t="s">
        <v>449</v>
      </c>
      <c r="E87" s="567" t="s">
        <v>3551</v>
      </c>
      <c r="F87" s="568" t="s">
        <v>3552</v>
      </c>
      <c r="G87" s="567" t="s">
        <v>3731</v>
      </c>
      <c r="H87" s="567" t="s">
        <v>3732</v>
      </c>
      <c r="I87" s="569">
        <v>606.02</v>
      </c>
      <c r="J87" s="569">
        <v>1</v>
      </c>
      <c r="K87" s="570">
        <v>606.02</v>
      </c>
    </row>
    <row r="88" spans="1:11" ht="14.4" customHeight="1" x14ac:dyDescent="0.3">
      <c r="A88" s="565" t="s">
        <v>436</v>
      </c>
      <c r="B88" s="566" t="s">
        <v>438</v>
      </c>
      <c r="C88" s="567" t="s">
        <v>448</v>
      </c>
      <c r="D88" s="568" t="s">
        <v>449</v>
      </c>
      <c r="E88" s="567" t="s">
        <v>3551</v>
      </c>
      <c r="F88" s="568" t="s">
        <v>3552</v>
      </c>
      <c r="G88" s="567" t="s">
        <v>3733</v>
      </c>
      <c r="H88" s="567" t="s">
        <v>3734</v>
      </c>
      <c r="I88" s="569">
        <v>2.1800000000000002</v>
      </c>
      <c r="J88" s="569">
        <v>200</v>
      </c>
      <c r="K88" s="570">
        <v>436</v>
      </c>
    </row>
    <row r="89" spans="1:11" ht="14.4" customHeight="1" x14ac:dyDescent="0.3">
      <c r="A89" s="565" t="s">
        <v>436</v>
      </c>
      <c r="B89" s="566" t="s">
        <v>438</v>
      </c>
      <c r="C89" s="567" t="s">
        <v>448</v>
      </c>
      <c r="D89" s="568" t="s">
        <v>449</v>
      </c>
      <c r="E89" s="567" t="s">
        <v>3551</v>
      </c>
      <c r="F89" s="568" t="s">
        <v>3552</v>
      </c>
      <c r="G89" s="567" t="s">
        <v>3735</v>
      </c>
      <c r="H89" s="567" t="s">
        <v>3736</v>
      </c>
      <c r="I89" s="569">
        <v>2.8699999999999997</v>
      </c>
      <c r="J89" s="569">
        <v>400</v>
      </c>
      <c r="K89" s="570">
        <v>1150</v>
      </c>
    </row>
    <row r="90" spans="1:11" ht="14.4" customHeight="1" x14ac:dyDescent="0.3">
      <c r="A90" s="565" t="s">
        <v>436</v>
      </c>
      <c r="B90" s="566" t="s">
        <v>438</v>
      </c>
      <c r="C90" s="567" t="s">
        <v>448</v>
      </c>
      <c r="D90" s="568" t="s">
        <v>449</v>
      </c>
      <c r="E90" s="567" t="s">
        <v>3551</v>
      </c>
      <c r="F90" s="568" t="s">
        <v>3552</v>
      </c>
      <c r="G90" s="567" t="s">
        <v>3737</v>
      </c>
      <c r="H90" s="567" t="s">
        <v>3738</v>
      </c>
      <c r="I90" s="569">
        <v>81.625</v>
      </c>
      <c r="J90" s="569">
        <v>14</v>
      </c>
      <c r="K90" s="570">
        <v>1142.74</v>
      </c>
    </row>
    <row r="91" spans="1:11" ht="14.4" customHeight="1" x14ac:dyDescent="0.3">
      <c r="A91" s="565" t="s">
        <v>436</v>
      </c>
      <c r="B91" s="566" t="s">
        <v>438</v>
      </c>
      <c r="C91" s="567" t="s">
        <v>448</v>
      </c>
      <c r="D91" s="568" t="s">
        <v>449</v>
      </c>
      <c r="E91" s="567" t="s">
        <v>3551</v>
      </c>
      <c r="F91" s="568" t="s">
        <v>3552</v>
      </c>
      <c r="G91" s="567" t="s">
        <v>3739</v>
      </c>
      <c r="H91" s="567" t="s">
        <v>3740</v>
      </c>
      <c r="I91" s="569">
        <v>1.1842857142857142</v>
      </c>
      <c r="J91" s="569">
        <v>310</v>
      </c>
      <c r="K91" s="570">
        <v>367.4</v>
      </c>
    </row>
    <row r="92" spans="1:11" ht="14.4" customHeight="1" x14ac:dyDescent="0.3">
      <c r="A92" s="565" t="s">
        <v>436</v>
      </c>
      <c r="B92" s="566" t="s">
        <v>438</v>
      </c>
      <c r="C92" s="567" t="s">
        <v>448</v>
      </c>
      <c r="D92" s="568" t="s">
        <v>449</v>
      </c>
      <c r="E92" s="567" t="s">
        <v>3551</v>
      </c>
      <c r="F92" s="568" t="s">
        <v>3552</v>
      </c>
      <c r="G92" s="567" t="s">
        <v>3741</v>
      </c>
      <c r="H92" s="567" t="s">
        <v>3742</v>
      </c>
      <c r="I92" s="569">
        <v>0.66999999999999993</v>
      </c>
      <c r="J92" s="569">
        <v>3500</v>
      </c>
      <c r="K92" s="570">
        <v>2345</v>
      </c>
    </row>
    <row r="93" spans="1:11" ht="14.4" customHeight="1" x14ac:dyDescent="0.3">
      <c r="A93" s="565" t="s">
        <v>436</v>
      </c>
      <c r="B93" s="566" t="s">
        <v>438</v>
      </c>
      <c r="C93" s="567" t="s">
        <v>448</v>
      </c>
      <c r="D93" s="568" t="s">
        <v>449</v>
      </c>
      <c r="E93" s="567" t="s">
        <v>3551</v>
      </c>
      <c r="F93" s="568" t="s">
        <v>3552</v>
      </c>
      <c r="G93" s="567" t="s">
        <v>3743</v>
      </c>
      <c r="H93" s="567" t="s">
        <v>3744</v>
      </c>
      <c r="I93" s="569">
        <v>1.5333333333333332</v>
      </c>
      <c r="J93" s="569">
        <v>150</v>
      </c>
      <c r="K93" s="570">
        <v>230</v>
      </c>
    </row>
    <row r="94" spans="1:11" ht="14.4" customHeight="1" x14ac:dyDescent="0.3">
      <c r="A94" s="565" t="s">
        <v>436</v>
      </c>
      <c r="B94" s="566" t="s">
        <v>438</v>
      </c>
      <c r="C94" s="567" t="s">
        <v>448</v>
      </c>
      <c r="D94" s="568" t="s">
        <v>449</v>
      </c>
      <c r="E94" s="567" t="s">
        <v>3551</v>
      </c>
      <c r="F94" s="568" t="s">
        <v>3552</v>
      </c>
      <c r="G94" s="567" t="s">
        <v>3745</v>
      </c>
      <c r="H94" s="567" t="s">
        <v>3746</v>
      </c>
      <c r="I94" s="569">
        <v>5.0185714285714278</v>
      </c>
      <c r="J94" s="569">
        <v>820</v>
      </c>
      <c r="K94" s="570">
        <v>4105.8</v>
      </c>
    </row>
    <row r="95" spans="1:11" ht="14.4" customHeight="1" x14ac:dyDescent="0.3">
      <c r="A95" s="565" t="s">
        <v>436</v>
      </c>
      <c r="B95" s="566" t="s">
        <v>438</v>
      </c>
      <c r="C95" s="567" t="s">
        <v>448</v>
      </c>
      <c r="D95" s="568" t="s">
        <v>449</v>
      </c>
      <c r="E95" s="567" t="s">
        <v>3551</v>
      </c>
      <c r="F95" s="568" t="s">
        <v>3552</v>
      </c>
      <c r="G95" s="567" t="s">
        <v>3747</v>
      </c>
      <c r="H95" s="567" t="s">
        <v>3748</v>
      </c>
      <c r="I95" s="569">
        <v>187.85</v>
      </c>
      <c r="J95" s="569">
        <v>6</v>
      </c>
      <c r="K95" s="570">
        <v>1137.54</v>
      </c>
    </row>
    <row r="96" spans="1:11" ht="14.4" customHeight="1" x14ac:dyDescent="0.3">
      <c r="A96" s="565" t="s">
        <v>436</v>
      </c>
      <c r="B96" s="566" t="s">
        <v>438</v>
      </c>
      <c r="C96" s="567" t="s">
        <v>448</v>
      </c>
      <c r="D96" s="568" t="s">
        <v>449</v>
      </c>
      <c r="E96" s="567" t="s">
        <v>3551</v>
      </c>
      <c r="F96" s="568" t="s">
        <v>3552</v>
      </c>
      <c r="G96" s="567" t="s">
        <v>3749</v>
      </c>
      <c r="H96" s="567" t="s">
        <v>3750</v>
      </c>
      <c r="I96" s="569">
        <v>8.36</v>
      </c>
      <c r="J96" s="569">
        <v>40</v>
      </c>
      <c r="K96" s="570">
        <v>334.4</v>
      </c>
    </row>
    <row r="97" spans="1:11" ht="14.4" customHeight="1" x14ac:dyDescent="0.3">
      <c r="A97" s="565" t="s">
        <v>436</v>
      </c>
      <c r="B97" s="566" t="s">
        <v>438</v>
      </c>
      <c r="C97" s="567" t="s">
        <v>448</v>
      </c>
      <c r="D97" s="568" t="s">
        <v>449</v>
      </c>
      <c r="E97" s="567" t="s">
        <v>3551</v>
      </c>
      <c r="F97" s="568" t="s">
        <v>3552</v>
      </c>
      <c r="G97" s="567" t="s">
        <v>3751</v>
      </c>
      <c r="H97" s="567" t="s">
        <v>3752</v>
      </c>
      <c r="I97" s="569">
        <v>0.55000000000000004</v>
      </c>
      <c r="J97" s="569">
        <v>150</v>
      </c>
      <c r="K97" s="570">
        <v>82.5</v>
      </c>
    </row>
    <row r="98" spans="1:11" ht="14.4" customHeight="1" x14ac:dyDescent="0.3">
      <c r="A98" s="565" t="s">
        <v>436</v>
      </c>
      <c r="B98" s="566" t="s">
        <v>438</v>
      </c>
      <c r="C98" s="567" t="s">
        <v>448</v>
      </c>
      <c r="D98" s="568" t="s">
        <v>449</v>
      </c>
      <c r="E98" s="567" t="s">
        <v>3551</v>
      </c>
      <c r="F98" s="568" t="s">
        <v>3552</v>
      </c>
      <c r="G98" s="567" t="s">
        <v>3753</v>
      </c>
      <c r="H98" s="567" t="s">
        <v>3754</v>
      </c>
      <c r="I98" s="569">
        <v>118.44666666666667</v>
      </c>
      <c r="J98" s="569">
        <v>16</v>
      </c>
      <c r="K98" s="570">
        <v>1899.48</v>
      </c>
    </row>
    <row r="99" spans="1:11" ht="14.4" customHeight="1" x14ac:dyDescent="0.3">
      <c r="A99" s="565" t="s">
        <v>436</v>
      </c>
      <c r="B99" s="566" t="s">
        <v>438</v>
      </c>
      <c r="C99" s="567" t="s">
        <v>448</v>
      </c>
      <c r="D99" s="568" t="s">
        <v>449</v>
      </c>
      <c r="E99" s="567" t="s">
        <v>3551</v>
      </c>
      <c r="F99" s="568" t="s">
        <v>3552</v>
      </c>
      <c r="G99" s="567" t="s">
        <v>3755</v>
      </c>
      <c r="H99" s="567" t="s">
        <v>3756</v>
      </c>
      <c r="I99" s="569">
        <v>68.290000000000006</v>
      </c>
      <c r="J99" s="569">
        <v>24</v>
      </c>
      <c r="K99" s="570">
        <v>1639</v>
      </c>
    </row>
    <row r="100" spans="1:11" ht="14.4" customHeight="1" x14ac:dyDescent="0.3">
      <c r="A100" s="565" t="s">
        <v>436</v>
      </c>
      <c r="B100" s="566" t="s">
        <v>438</v>
      </c>
      <c r="C100" s="567" t="s">
        <v>448</v>
      </c>
      <c r="D100" s="568" t="s">
        <v>449</v>
      </c>
      <c r="E100" s="567" t="s">
        <v>3551</v>
      </c>
      <c r="F100" s="568" t="s">
        <v>3552</v>
      </c>
      <c r="G100" s="567" t="s">
        <v>3757</v>
      </c>
      <c r="H100" s="567" t="s">
        <v>3758</v>
      </c>
      <c r="I100" s="569">
        <v>131.16999999999999</v>
      </c>
      <c r="J100" s="569">
        <v>10</v>
      </c>
      <c r="K100" s="570">
        <v>1311.7</v>
      </c>
    </row>
    <row r="101" spans="1:11" ht="14.4" customHeight="1" x14ac:dyDescent="0.3">
      <c r="A101" s="565" t="s">
        <v>436</v>
      </c>
      <c r="B101" s="566" t="s">
        <v>438</v>
      </c>
      <c r="C101" s="567" t="s">
        <v>448</v>
      </c>
      <c r="D101" s="568" t="s">
        <v>449</v>
      </c>
      <c r="E101" s="567" t="s">
        <v>3551</v>
      </c>
      <c r="F101" s="568" t="s">
        <v>3552</v>
      </c>
      <c r="G101" s="567" t="s">
        <v>3759</v>
      </c>
      <c r="H101" s="567" t="s">
        <v>3760</v>
      </c>
      <c r="I101" s="569">
        <v>32.877499999999998</v>
      </c>
      <c r="J101" s="569">
        <v>40</v>
      </c>
      <c r="K101" s="570">
        <v>1315.1</v>
      </c>
    </row>
    <row r="102" spans="1:11" ht="14.4" customHeight="1" x14ac:dyDescent="0.3">
      <c r="A102" s="565" t="s">
        <v>436</v>
      </c>
      <c r="B102" s="566" t="s">
        <v>438</v>
      </c>
      <c r="C102" s="567" t="s">
        <v>448</v>
      </c>
      <c r="D102" s="568" t="s">
        <v>449</v>
      </c>
      <c r="E102" s="567" t="s">
        <v>3551</v>
      </c>
      <c r="F102" s="568" t="s">
        <v>3552</v>
      </c>
      <c r="G102" s="567" t="s">
        <v>3761</v>
      </c>
      <c r="H102" s="567" t="s">
        <v>3762</v>
      </c>
      <c r="I102" s="569">
        <v>17.822222222222223</v>
      </c>
      <c r="J102" s="569">
        <v>1450</v>
      </c>
      <c r="K102" s="570">
        <v>25844</v>
      </c>
    </row>
    <row r="103" spans="1:11" ht="14.4" customHeight="1" x14ac:dyDescent="0.3">
      <c r="A103" s="565" t="s">
        <v>436</v>
      </c>
      <c r="B103" s="566" t="s">
        <v>438</v>
      </c>
      <c r="C103" s="567" t="s">
        <v>448</v>
      </c>
      <c r="D103" s="568" t="s">
        <v>449</v>
      </c>
      <c r="E103" s="567" t="s">
        <v>3551</v>
      </c>
      <c r="F103" s="568" t="s">
        <v>3552</v>
      </c>
      <c r="G103" s="567" t="s">
        <v>3763</v>
      </c>
      <c r="H103" s="567" t="s">
        <v>3764</v>
      </c>
      <c r="I103" s="569">
        <v>17.7</v>
      </c>
      <c r="J103" s="569">
        <v>50</v>
      </c>
      <c r="K103" s="570">
        <v>885</v>
      </c>
    </row>
    <row r="104" spans="1:11" ht="14.4" customHeight="1" x14ac:dyDescent="0.3">
      <c r="A104" s="565" t="s">
        <v>436</v>
      </c>
      <c r="B104" s="566" t="s">
        <v>438</v>
      </c>
      <c r="C104" s="567" t="s">
        <v>448</v>
      </c>
      <c r="D104" s="568" t="s">
        <v>449</v>
      </c>
      <c r="E104" s="567" t="s">
        <v>3551</v>
      </c>
      <c r="F104" s="568" t="s">
        <v>3552</v>
      </c>
      <c r="G104" s="567" t="s">
        <v>3765</v>
      </c>
      <c r="H104" s="567" t="s">
        <v>3766</v>
      </c>
      <c r="I104" s="569">
        <v>1.6759999999999997</v>
      </c>
      <c r="J104" s="569">
        <v>90</v>
      </c>
      <c r="K104" s="570">
        <v>151</v>
      </c>
    </row>
    <row r="105" spans="1:11" ht="14.4" customHeight="1" x14ac:dyDescent="0.3">
      <c r="A105" s="565" t="s">
        <v>436</v>
      </c>
      <c r="B105" s="566" t="s">
        <v>438</v>
      </c>
      <c r="C105" s="567" t="s">
        <v>448</v>
      </c>
      <c r="D105" s="568" t="s">
        <v>449</v>
      </c>
      <c r="E105" s="567" t="s">
        <v>3551</v>
      </c>
      <c r="F105" s="568" t="s">
        <v>3552</v>
      </c>
      <c r="G105" s="567" t="s">
        <v>3767</v>
      </c>
      <c r="H105" s="567" t="s">
        <v>3768</v>
      </c>
      <c r="I105" s="569">
        <v>14.979999999999999</v>
      </c>
      <c r="J105" s="569">
        <v>460</v>
      </c>
      <c r="K105" s="570">
        <v>6890.4000000000005</v>
      </c>
    </row>
    <row r="106" spans="1:11" ht="14.4" customHeight="1" x14ac:dyDescent="0.3">
      <c r="A106" s="565" t="s">
        <v>436</v>
      </c>
      <c r="B106" s="566" t="s">
        <v>438</v>
      </c>
      <c r="C106" s="567" t="s">
        <v>448</v>
      </c>
      <c r="D106" s="568" t="s">
        <v>449</v>
      </c>
      <c r="E106" s="567" t="s">
        <v>3551</v>
      </c>
      <c r="F106" s="568" t="s">
        <v>3552</v>
      </c>
      <c r="G106" s="567" t="s">
        <v>3769</v>
      </c>
      <c r="H106" s="567" t="s">
        <v>3770</v>
      </c>
      <c r="I106" s="569">
        <v>301.30500000000001</v>
      </c>
      <c r="J106" s="569">
        <v>4</v>
      </c>
      <c r="K106" s="570">
        <v>1205.21</v>
      </c>
    </row>
    <row r="107" spans="1:11" ht="14.4" customHeight="1" x14ac:dyDescent="0.3">
      <c r="A107" s="565" t="s">
        <v>436</v>
      </c>
      <c r="B107" s="566" t="s">
        <v>438</v>
      </c>
      <c r="C107" s="567" t="s">
        <v>448</v>
      </c>
      <c r="D107" s="568" t="s">
        <v>449</v>
      </c>
      <c r="E107" s="567" t="s">
        <v>3551</v>
      </c>
      <c r="F107" s="568" t="s">
        <v>3552</v>
      </c>
      <c r="G107" s="567" t="s">
        <v>3771</v>
      </c>
      <c r="H107" s="567" t="s">
        <v>3772</v>
      </c>
      <c r="I107" s="569">
        <v>2.8211111111111111</v>
      </c>
      <c r="J107" s="569">
        <v>1000</v>
      </c>
      <c r="K107" s="570">
        <v>2823.6</v>
      </c>
    </row>
    <row r="108" spans="1:11" ht="14.4" customHeight="1" x14ac:dyDescent="0.3">
      <c r="A108" s="565" t="s">
        <v>436</v>
      </c>
      <c r="B108" s="566" t="s">
        <v>438</v>
      </c>
      <c r="C108" s="567" t="s">
        <v>448</v>
      </c>
      <c r="D108" s="568" t="s">
        <v>449</v>
      </c>
      <c r="E108" s="567" t="s">
        <v>3551</v>
      </c>
      <c r="F108" s="568" t="s">
        <v>3552</v>
      </c>
      <c r="G108" s="567" t="s">
        <v>3773</v>
      </c>
      <c r="H108" s="567" t="s">
        <v>3774</v>
      </c>
      <c r="I108" s="569">
        <v>13.092500000000001</v>
      </c>
      <c r="J108" s="569">
        <v>110</v>
      </c>
      <c r="K108" s="570">
        <v>1443.3</v>
      </c>
    </row>
    <row r="109" spans="1:11" ht="14.4" customHeight="1" x14ac:dyDescent="0.3">
      <c r="A109" s="565" t="s">
        <v>436</v>
      </c>
      <c r="B109" s="566" t="s">
        <v>438</v>
      </c>
      <c r="C109" s="567" t="s">
        <v>448</v>
      </c>
      <c r="D109" s="568" t="s">
        <v>449</v>
      </c>
      <c r="E109" s="567" t="s">
        <v>3551</v>
      </c>
      <c r="F109" s="568" t="s">
        <v>3552</v>
      </c>
      <c r="G109" s="567" t="s">
        <v>3775</v>
      </c>
      <c r="H109" s="567" t="s">
        <v>3776</v>
      </c>
      <c r="I109" s="569">
        <v>13.004999999999999</v>
      </c>
      <c r="J109" s="569">
        <v>50</v>
      </c>
      <c r="K109" s="570">
        <v>652.20000000000005</v>
      </c>
    </row>
    <row r="110" spans="1:11" ht="14.4" customHeight="1" x14ac:dyDescent="0.3">
      <c r="A110" s="565" t="s">
        <v>436</v>
      </c>
      <c r="B110" s="566" t="s">
        <v>438</v>
      </c>
      <c r="C110" s="567" t="s">
        <v>448</v>
      </c>
      <c r="D110" s="568" t="s">
        <v>449</v>
      </c>
      <c r="E110" s="567" t="s">
        <v>3551</v>
      </c>
      <c r="F110" s="568" t="s">
        <v>3552</v>
      </c>
      <c r="G110" s="567" t="s">
        <v>3777</v>
      </c>
      <c r="H110" s="567" t="s">
        <v>3778</v>
      </c>
      <c r="I110" s="569">
        <v>13.09</v>
      </c>
      <c r="J110" s="569">
        <v>70</v>
      </c>
      <c r="K110" s="570">
        <v>918.5</v>
      </c>
    </row>
    <row r="111" spans="1:11" ht="14.4" customHeight="1" x14ac:dyDescent="0.3">
      <c r="A111" s="565" t="s">
        <v>436</v>
      </c>
      <c r="B111" s="566" t="s">
        <v>438</v>
      </c>
      <c r="C111" s="567" t="s">
        <v>448</v>
      </c>
      <c r="D111" s="568" t="s">
        <v>449</v>
      </c>
      <c r="E111" s="567" t="s">
        <v>3551</v>
      </c>
      <c r="F111" s="568" t="s">
        <v>3552</v>
      </c>
      <c r="G111" s="567" t="s">
        <v>3779</v>
      </c>
      <c r="H111" s="567" t="s">
        <v>3780</v>
      </c>
      <c r="I111" s="569">
        <v>1.5528571428571429</v>
      </c>
      <c r="J111" s="569">
        <v>1500</v>
      </c>
      <c r="K111" s="570">
        <v>2329.5</v>
      </c>
    </row>
    <row r="112" spans="1:11" ht="14.4" customHeight="1" x14ac:dyDescent="0.3">
      <c r="A112" s="565" t="s">
        <v>436</v>
      </c>
      <c r="B112" s="566" t="s">
        <v>438</v>
      </c>
      <c r="C112" s="567" t="s">
        <v>448</v>
      </c>
      <c r="D112" s="568" t="s">
        <v>449</v>
      </c>
      <c r="E112" s="567" t="s">
        <v>3551</v>
      </c>
      <c r="F112" s="568" t="s">
        <v>3552</v>
      </c>
      <c r="G112" s="567" t="s">
        <v>3781</v>
      </c>
      <c r="H112" s="567" t="s">
        <v>3782</v>
      </c>
      <c r="I112" s="569">
        <v>21.068749999999998</v>
      </c>
      <c r="J112" s="569">
        <v>170</v>
      </c>
      <c r="K112" s="570">
        <v>3596.7000000000007</v>
      </c>
    </row>
    <row r="113" spans="1:11" ht="14.4" customHeight="1" x14ac:dyDescent="0.3">
      <c r="A113" s="565" t="s">
        <v>436</v>
      </c>
      <c r="B113" s="566" t="s">
        <v>438</v>
      </c>
      <c r="C113" s="567" t="s">
        <v>448</v>
      </c>
      <c r="D113" s="568" t="s">
        <v>449</v>
      </c>
      <c r="E113" s="567" t="s">
        <v>3551</v>
      </c>
      <c r="F113" s="568" t="s">
        <v>3552</v>
      </c>
      <c r="G113" s="567" t="s">
        <v>3783</v>
      </c>
      <c r="H113" s="567" t="s">
        <v>3784</v>
      </c>
      <c r="I113" s="569">
        <v>21.032500000000002</v>
      </c>
      <c r="J113" s="569">
        <v>425</v>
      </c>
      <c r="K113" s="570">
        <v>8952.75</v>
      </c>
    </row>
    <row r="114" spans="1:11" ht="14.4" customHeight="1" x14ac:dyDescent="0.3">
      <c r="A114" s="565" t="s">
        <v>436</v>
      </c>
      <c r="B114" s="566" t="s">
        <v>438</v>
      </c>
      <c r="C114" s="567" t="s">
        <v>448</v>
      </c>
      <c r="D114" s="568" t="s">
        <v>449</v>
      </c>
      <c r="E114" s="567" t="s">
        <v>3551</v>
      </c>
      <c r="F114" s="568" t="s">
        <v>3552</v>
      </c>
      <c r="G114" s="567" t="s">
        <v>3785</v>
      </c>
      <c r="H114" s="567" t="s">
        <v>3786</v>
      </c>
      <c r="I114" s="569">
        <v>8.3099999999999987</v>
      </c>
      <c r="J114" s="569">
        <v>140</v>
      </c>
      <c r="K114" s="570">
        <v>1161.9000000000001</v>
      </c>
    </row>
    <row r="115" spans="1:11" ht="14.4" customHeight="1" x14ac:dyDescent="0.3">
      <c r="A115" s="565" t="s">
        <v>436</v>
      </c>
      <c r="B115" s="566" t="s">
        <v>438</v>
      </c>
      <c r="C115" s="567" t="s">
        <v>448</v>
      </c>
      <c r="D115" s="568" t="s">
        <v>449</v>
      </c>
      <c r="E115" s="567" t="s">
        <v>3551</v>
      </c>
      <c r="F115" s="568" t="s">
        <v>3552</v>
      </c>
      <c r="G115" s="567" t="s">
        <v>3787</v>
      </c>
      <c r="H115" s="567" t="s">
        <v>3788</v>
      </c>
      <c r="I115" s="569">
        <v>278.2</v>
      </c>
      <c r="J115" s="569">
        <v>1</v>
      </c>
      <c r="K115" s="570">
        <v>278.2</v>
      </c>
    </row>
    <row r="116" spans="1:11" ht="14.4" customHeight="1" x14ac:dyDescent="0.3">
      <c r="A116" s="565" t="s">
        <v>436</v>
      </c>
      <c r="B116" s="566" t="s">
        <v>438</v>
      </c>
      <c r="C116" s="567" t="s">
        <v>448</v>
      </c>
      <c r="D116" s="568" t="s">
        <v>449</v>
      </c>
      <c r="E116" s="567" t="s">
        <v>3551</v>
      </c>
      <c r="F116" s="568" t="s">
        <v>3552</v>
      </c>
      <c r="G116" s="567" t="s">
        <v>3789</v>
      </c>
      <c r="H116" s="567" t="s">
        <v>3790</v>
      </c>
      <c r="I116" s="569">
        <v>11.295</v>
      </c>
      <c r="J116" s="569">
        <v>1300</v>
      </c>
      <c r="K116" s="570">
        <v>14705</v>
      </c>
    </row>
    <row r="117" spans="1:11" ht="14.4" customHeight="1" x14ac:dyDescent="0.3">
      <c r="A117" s="565" t="s">
        <v>436</v>
      </c>
      <c r="B117" s="566" t="s">
        <v>438</v>
      </c>
      <c r="C117" s="567" t="s">
        <v>448</v>
      </c>
      <c r="D117" s="568" t="s">
        <v>449</v>
      </c>
      <c r="E117" s="567" t="s">
        <v>3551</v>
      </c>
      <c r="F117" s="568" t="s">
        <v>3552</v>
      </c>
      <c r="G117" s="567" t="s">
        <v>3791</v>
      </c>
      <c r="H117" s="567" t="s">
        <v>3792</v>
      </c>
      <c r="I117" s="569">
        <v>0.46399999999999997</v>
      </c>
      <c r="J117" s="569">
        <v>4800</v>
      </c>
      <c r="K117" s="570">
        <v>2226</v>
      </c>
    </row>
    <row r="118" spans="1:11" ht="14.4" customHeight="1" x14ac:dyDescent="0.3">
      <c r="A118" s="565" t="s">
        <v>436</v>
      </c>
      <c r="B118" s="566" t="s">
        <v>438</v>
      </c>
      <c r="C118" s="567" t="s">
        <v>448</v>
      </c>
      <c r="D118" s="568" t="s">
        <v>449</v>
      </c>
      <c r="E118" s="567" t="s">
        <v>3551</v>
      </c>
      <c r="F118" s="568" t="s">
        <v>3552</v>
      </c>
      <c r="G118" s="567" t="s">
        <v>3793</v>
      </c>
      <c r="H118" s="567" t="s">
        <v>3794</v>
      </c>
      <c r="I118" s="569">
        <v>551.13</v>
      </c>
      <c r="J118" s="569">
        <v>7</v>
      </c>
      <c r="K118" s="570">
        <v>3857.91</v>
      </c>
    </row>
    <row r="119" spans="1:11" ht="14.4" customHeight="1" x14ac:dyDescent="0.3">
      <c r="A119" s="565" t="s">
        <v>436</v>
      </c>
      <c r="B119" s="566" t="s">
        <v>438</v>
      </c>
      <c r="C119" s="567" t="s">
        <v>448</v>
      </c>
      <c r="D119" s="568" t="s">
        <v>449</v>
      </c>
      <c r="E119" s="567" t="s">
        <v>3551</v>
      </c>
      <c r="F119" s="568" t="s">
        <v>3552</v>
      </c>
      <c r="G119" s="567" t="s">
        <v>3795</v>
      </c>
      <c r="H119" s="567" t="s">
        <v>3796</v>
      </c>
      <c r="I119" s="569">
        <v>4</v>
      </c>
      <c r="J119" s="569">
        <v>50</v>
      </c>
      <c r="K119" s="570">
        <v>200</v>
      </c>
    </row>
    <row r="120" spans="1:11" ht="14.4" customHeight="1" x14ac:dyDescent="0.3">
      <c r="A120" s="565" t="s">
        <v>436</v>
      </c>
      <c r="B120" s="566" t="s">
        <v>438</v>
      </c>
      <c r="C120" s="567" t="s">
        <v>448</v>
      </c>
      <c r="D120" s="568" t="s">
        <v>449</v>
      </c>
      <c r="E120" s="567" t="s">
        <v>3551</v>
      </c>
      <c r="F120" s="568" t="s">
        <v>3552</v>
      </c>
      <c r="G120" s="567" t="s">
        <v>3797</v>
      </c>
      <c r="H120" s="567" t="s">
        <v>3798</v>
      </c>
      <c r="I120" s="569">
        <v>2.5857142857142854</v>
      </c>
      <c r="J120" s="569">
        <v>180</v>
      </c>
      <c r="K120" s="570">
        <v>465.1</v>
      </c>
    </row>
    <row r="121" spans="1:11" ht="14.4" customHeight="1" x14ac:dyDescent="0.3">
      <c r="A121" s="565" t="s">
        <v>436</v>
      </c>
      <c r="B121" s="566" t="s">
        <v>438</v>
      </c>
      <c r="C121" s="567" t="s">
        <v>448</v>
      </c>
      <c r="D121" s="568" t="s">
        <v>449</v>
      </c>
      <c r="E121" s="567" t="s">
        <v>3551</v>
      </c>
      <c r="F121" s="568" t="s">
        <v>3552</v>
      </c>
      <c r="G121" s="567" t="s">
        <v>3799</v>
      </c>
      <c r="H121" s="567" t="s">
        <v>3800</v>
      </c>
      <c r="I121" s="569">
        <v>2.5799999999999996</v>
      </c>
      <c r="J121" s="569">
        <v>180</v>
      </c>
      <c r="K121" s="570">
        <v>463.9</v>
      </c>
    </row>
    <row r="122" spans="1:11" ht="14.4" customHeight="1" x14ac:dyDescent="0.3">
      <c r="A122" s="565" t="s">
        <v>436</v>
      </c>
      <c r="B122" s="566" t="s">
        <v>438</v>
      </c>
      <c r="C122" s="567" t="s">
        <v>448</v>
      </c>
      <c r="D122" s="568" t="s">
        <v>449</v>
      </c>
      <c r="E122" s="567" t="s">
        <v>3551</v>
      </c>
      <c r="F122" s="568" t="s">
        <v>3552</v>
      </c>
      <c r="G122" s="567" t="s">
        <v>3801</v>
      </c>
      <c r="H122" s="567" t="s">
        <v>3802</v>
      </c>
      <c r="I122" s="569"/>
      <c r="J122" s="569">
        <v>0</v>
      </c>
      <c r="K122" s="570">
        <v>0</v>
      </c>
    </row>
    <row r="123" spans="1:11" ht="14.4" customHeight="1" x14ac:dyDescent="0.3">
      <c r="A123" s="565" t="s">
        <v>436</v>
      </c>
      <c r="B123" s="566" t="s">
        <v>438</v>
      </c>
      <c r="C123" s="567" t="s">
        <v>448</v>
      </c>
      <c r="D123" s="568" t="s">
        <v>449</v>
      </c>
      <c r="E123" s="567" t="s">
        <v>3551</v>
      </c>
      <c r="F123" s="568" t="s">
        <v>3552</v>
      </c>
      <c r="G123" s="567" t="s">
        <v>3803</v>
      </c>
      <c r="H123" s="567" t="s">
        <v>3804</v>
      </c>
      <c r="I123" s="569">
        <v>181.5</v>
      </c>
      <c r="J123" s="569">
        <v>2</v>
      </c>
      <c r="K123" s="570">
        <v>363</v>
      </c>
    </row>
    <row r="124" spans="1:11" ht="14.4" customHeight="1" x14ac:dyDescent="0.3">
      <c r="A124" s="565" t="s">
        <v>436</v>
      </c>
      <c r="B124" s="566" t="s">
        <v>438</v>
      </c>
      <c r="C124" s="567" t="s">
        <v>448</v>
      </c>
      <c r="D124" s="568" t="s">
        <v>449</v>
      </c>
      <c r="E124" s="567" t="s">
        <v>3551</v>
      </c>
      <c r="F124" s="568" t="s">
        <v>3552</v>
      </c>
      <c r="G124" s="567" t="s">
        <v>3805</v>
      </c>
      <c r="H124" s="567" t="s">
        <v>3806</v>
      </c>
      <c r="I124" s="569">
        <v>601.4</v>
      </c>
      <c r="J124" s="569">
        <v>1</v>
      </c>
      <c r="K124" s="570">
        <v>601.4</v>
      </c>
    </row>
    <row r="125" spans="1:11" ht="14.4" customHeight="1" x14ac:dyDescent="0.3">
      <c r="A125" s="565" t="s">
        <v>436</v>
      </c>
      <c r="B125" s="566" t="s">
        <v>438</v>
      </c>
      <c r="C125" s="567" t="s">
        <v>448</v>
      </c>
      <c r="D125" s="568" t="s">
        <v>449</v>
      </c>
      <c r="E125" s="567" t="s">
        <v>3551</v>
      </c>
      <c r="F125" s="568" t="s">
        <v>3552</v>
      </c>
      <c r="G125" s="567" t="s">
        <v>3807</v>
      </c>
      <c r="H125" s="567" t="s">
        <v>3808</v>
      </c>
      <c r="I125" s="569">
        <v>48.156666666666666</v>
      </c>
      <c r="J125" s="569">
        <v>24</v>
      </c>
      <c r="K125" s="570">
        <v>1155.73</v>
      </c>
    </row>
    <row r="126" spans="1:11" ht="14.4" customHeight="1" x14ac:dyDescent="0.3">
      <c r="A126" s="565" t="s">
        <v>436</v>
      </c>
      <c r="B126" s="566" t="s">
        <v>438</v>
      </c>
      <c r="C126" s="567" t="s">
        <v>448</v>
      </c>
      <c r="D126" s="568" t="s">
        <v>449</v>
      </c>
      <c r="E126" s="567" t="s">
        <v>3551</v>
      </c>
      <c r="F126" s="568" t="s">
        <v>3552</v>
      </c>
      <c r="G126" s="567" t="s">
        <v>3809</v>
      </c>
      <c r="H126" s="567" t="s">
        <v>3810</v>
      </c>
      <c r="I126" s="569">
        <v>699.38</v>
      </c>
      <c r="J126" s="569">
        <v>2</v>
      </c>
      <c r="K126" s="570">
        <v>1398.76</v>
      </c>
    </row>
    <row r="127" spans="1:11" ht="14.4" customHeight="1" x14ac:dyDescent="0.3">
      <c r="A127" s="565" t="s">
        <v>436</v>
      </c>
      <c r="B127" s="566" t="s">
        <v>438</v>
      </c>
      <c r="C127" s="567" t="s">
        <v>448</v>
      </c>
      <c r="D127" s="568" t="s">
        <v>449</v>
      </c>
      <c r="E127" s="567" t="s">
        <v>3553</v>
      </c>
      <c r="F127" s="568" t="s">
        <v>3554</v>
      </c>
      <c r="G127" s="567" t="s">
        <v>3811</v>
      </c>
      <c r="H127" s="567" t="s">
        <v>3812</v>
      </c>
      <c r="I127" s="569">
        <v>3.17</v>
      </c>
      <c r="J127" s="569">
        <v>75</v>
      </c>
      <c r="K127" s="570">
        <v>237.75</v>
      </c>
    </row>
    <row r="128" spans="1:11" ht="14.4" customHeight="1" x14ac:dyDescent="0.3">
      <c r="A128" s="565" t="s">
        <v>436</v>
      </c>
      <c r="B128" s="566" t="s">
        <v>438</v>
      </c>
      <c r="C128" s="567" t="s">
        <v>448</v>
      </c>
      <c r="D128" s="568" t="s">
        <v>449</v>
      </c>
      <c r="E128" s="567" t="s">
        <v>3555</v>
      </c>
      <c r="F128" s="568" t="s">
        <v>3556</v>
      </c>
      <c r="G128" s="567" t="s">
        <v>3813</v>
      </c>
      <c r="H128" s="567" t="s">
        <v>3814</v>
      </c>
      <c r="I128" s="569">
        <v>267.79000000000002</v>
      </c>
      <c r="J128" s="569">
        <v>5</v>
      </c>
      <c r="K128" s="570">
        <v>1338.95</v>
      </c>
    </row>
    <row r="129" spans="1:11" ht="14.4" customHeight="1" x14ac:dyDescent="0.3">
      <c r="A129" s="565" t="s">
        <v>436</v>
      </c>
      <c r="B129" s="566" t="s">
        <v>438</v>
      </c>
      <c r="C129" s="567" t="s">
        <v>448</v>
      </c>
      <c r="D129" s="568" t="s">
        <v>449</v>
      </c>
      <c r="E129" s="567" t="s">
        <v>3555</v>
      </c>
      <c r="F129" s="568" t="s">
        <v>3556</v>
      </c>
      <c r="G129" s="567" t="s">
        <v>3815</v>
      </c>
      <c r="H129" s="567" t="s">
        <v>3816</v>
      </c>
      <c r="I129" s="569">
        <v>267.77999999999997</v>
      </c>
      <c r="J129" s="569">
        <v>10</v>
      </c>
      <c r="K129" s="570">
        <v>2677.85</v>
      </c>
    </row>
    <row r="130" spans="1:11" ht="14.4" customHeight="1" x14ac:dyDescent="0.3">
      <c r="A130" s="565" t="s">
        <v>436</v>
      </c>
      <c r="B130" s="566" t="s">
        <v>438</v>
      </c>
      <c r="C130" s="567" t="s">
        <v>448</v>
      </c>
      <c r="D130" s="568" t="s">
        <v>449</v>
      </c>
      <c r="E130" s="567" t="s">
        <v>3557</v>
      </c>
      <c r="F130" s="568" t="s">
        <v>3558</v>
      </c>
      <c r="G130" s="567" t="s">
        <v>3817</v>
      </c>
      <c r="H130" s="567" t="s">
        <v>3818</v>
      </c>
      <c r="I130" s="569">
        <v>2299</v>
      </c>
      <c r="J130" s="569">
        <v>2</v>
      </c>
      <c r="K130" s="570">
        <v>4598</v>
      </c>
    </row>
    <row r="131" spans="1:11" ht="14.4" customHeight="1" x14ac:dyDescent="0.3">
      <c r="A131" s="565" t="s">
        <v>436</v>
      </c>
      <c r="B131" s="566" t="s">
        <v>438</v>
      </c>
      <c r="C131" s="567" t="s">
        <v>448</v>
      </c>
      <c r="D131" s="568" t="s">
        <v>449</v>
      </c>
      <c r="E131" s="567" t="s">
        <v>3557</v>
      </c>
      <c r="F131" s="568" t="s">
        <v>3558</v>
      </c>
      <c r="G131" s="567" t="s">
        <v>3819</v>
      </c>
      <c r="H131" s="567" t="s">
        <v>3820</v>
      </c>
      <c r="I131" s="569">
        <v>8.0762499999999999</v>
      </c>
      <c r="J131" s="569">
        <v>3200</v>
      </c>
      <c r="K131" s="570">
        <v>25850</v>
      </c>
    </row>
    <row r="132" spans="1:11" ht="14.4" customHeight="1" x14ac:dyDescent="0.3">
      <c r="A132" s="565" t="s">
        <v>436</v>
      </c>
      <c r="B132" s="566" t="s">
        <v>438</v>
      </c>
      <c r="C132" s="567" t="s">
        <v>448</v>
      </c>
      <c r="D132" s="568" t="s">
        <v>449</v>
      </c>
      <c r="E132" s="567" t="s">
        <v>3557</v>
      </c>
      <c r="F132" s="568" t="s">
        <v>3558</v>
      </c>
      <c r="G132" s="567" t="s">
        <v>3821</v>
      </c>
      <c r="H132" s="567" t="s">
        <v>3822</v>
      </c>
      <c r="I132" s="569">
        <v>12.53</v>
      </c>
      <c r="J132" s="569">
        <v>5</v>
      </c>
      <c r="K132" s="570">
        <v>62.65</v>
      </c>
    </row>
    <row r="133" spans="1:11" ht="14.4" customHeight="1" x14ac:dyDescent="0.3">
      <c r="A133" s="565" t="s">
        <v>436</v>
      </c>
      <c r="B133" s="566" t="s">
        <v>438</v>
      </c>
      <c r="C133" s="567" t="s">
        <v>448</v>
      </c>
      <c r="D133" s="568" t="s">
        <v>449</v>
      </c>
      <c r="E133" s="567" t="s">
        <v>3559</v>
      </c>
      <c r="F133" s="568" t="s">
        <v>3560</v>
      </c>
      <c r="G133" s="567" t="s">
        <v>3823</v>
      </c>
      <c r="H133" s="567" t="s">
        <v>3824</v>
      </c>
      <c r="I133" s="569">
        <v>34.869999999999997</v>
      </c>
      <c r="J133" s="569">
        <v>36</v>
      </c>
      <c r="K133" s="570">
        <v>1255.48</v>
      </c>
    </row>
    <row r="134" spans="1:11" ht="14.4" customHeight="1" x14ac:dyDescent="0.3">
      <c r="A134" s="565" t="s">
        <v>436</v>
      </c>
      <c r="B134" s="566" t="s">
        <v>438</v>
      </c>
      <c r="C134" s="567" t="s">
        <v>448</v>
      </c>
      <c r="D134" s="568" t="s">
        <v>449</v>
      </c>
      <c r="E134" s="567" t="s">
        <v>3561</v>
      </c>
      <c r="F134" s="568" t="s">
        <v>3562</v>
      </c>
      <c r="G134" s="567" t="s">
        <v>3825</v>
      </c>
      <c r="H134" s="567" t="s">
        <v>3826</v>
      </c>
      <c r="I134" s="569">
        <v>0.3</v>
      </c>
      <c r="J134" s="569">
        <v>300</v>
      </c>
      <c r="K134" s="570">
        <v>90</v>
      </c>
    </row>
    <row r="135" spans="1:11" ht="14.4" customHeight="1" x14ac:dyDescent="0.3">
      <c r="A135" s="565" t="s">
        <v>436</v>
      </c>
      <c r="B135" s="566" t="s">
        <v>438</v>
      </c>
      <c r="C135" s="567" t="s">
        <v>448</v>
      </c>
      <c r="D135" s="568" t="s">
        <v>449</v>
      </c>
      <c r="E135" s="567" t="s">
        <v>3561</v>
      </c>
      <c r="F135" s="568" t="s">
        <v>3562</v>
      </c>
      <c r="G135" s="567" t="s">
        <v>3827</v>
      </c>
      <c r="H135" s="567" t="s">
        <v>3828</v>
      </c>
      <c r="I135" s="569">
        <v>0.29749999999999999</v>
      </c>
      <c r="J135" s="569">
        <v>700</v>
      </c>
      <c r="K135" s="570">
        <v>208</v>
      </c>
    </row>
    <row r="136" spans="1:11" ht="14.4" customHeight="1" x14ac:dyDescent="0.3">
      <c r="A136" s="565" t="s">
        <v>436</v>
      </c>
      <c r="B136" s="566" t="s">
        <v>438</v>
      </c>
      <c r="C136" s="567" t="s">
        <v>448</v>
      </c>
      <c r="D136" s="568" t="s">
        <v>449</v>
      </c>
      <c r="E136" s="567" t="s">
        <v>3561</v>
      </c>
      <c r="F136" s="568" t="s">
        <v>3562</v>
      </c>
      <c r="G136" s="567" t="s">
        <v>3829</v>
      </c>
      <c r="H136" s="567" t="s">
        <v>3830</v>
      </c>
      <c r="I136" s="569">
        <v>0.29666666666666669</v>
      </c>
      <c r="J136" s="569">
        <v>1200</v>
      </c>
      <c r="K136" s="570">
        <v>355</v>
      </c>
    </row>
    <row r="137" spans="1:11" ht="14.4" customHeight="1" x14ac:dyDescent="0.3">
      <c r="A137" s="565" t="s">
        <v>436</v>
      </c>
      <c r="B137" s="566" t="s">
        <v>438</v>
      </c>
      <c r="C137" s="567" t="s">
        <v>448</v>
      </c>
      <c r="D137" s="568" t="s">
        <v>449</v>
      </c>
      <c r="E137" s="567" t="s">
        <v>3561</v>
      </c>
      <c r="F137" s="568" t="s">
        <v>3562</v>
      </c>
      <c r="G137" s="567" t="s">
        <v>3831</v>
      </c>
      <c r="H137" s="567" t="s">
        <v>3832</v>
      </c>
      <c r="I137" s="569">
        <v>0.29666666666666669</v>
      </c>
      <c r="J137" s="569">
        <v>900</v>
      </c>
      <c r="K137" s="570">
        <v>267</v>
      </c>
    </row>
    <row r="138" spans="1:11" ht="14.4" customHeight="1" x14ac:dyDescent="0.3">
      <c r="A138" s="565" t="s">
        <v>436</v>
      </c>
      <c r="B138" s="566" t="s">
        <v>438</v>
      </c>
      <c r="C138" s="567" t="s">
        <v>448</v>
      </c>
      <c r="D138" s="568" t="s">
        <v>449</v>
      </c>
      <c r="E138" s="567" t="s">
        <v>3561</v>
      </c>
      <c r="F138" s="568" t="s">
        <v>3562</v>
      </c>
      <c r="G138" s="567" t="s">
        <v>3833</v>
      </c>
      <c r="H138" s="567" t="s">
        <v>3834</v>
      </c>
      <c r="I138" s="569">
        <v>0.29874999999999996</v>
      </c>
      <c r="J138" s="569">
        <v>4200</v>
      </c>
      <c r="K138" s="570">
        <v>1256</v>
      </c>
    </row>
    <row r="139" spans="1:11" ht="14.4" customHeight="1" x14ac:dyDescent="0.3">
      <c r="A139" s="565" t="s">
        <v>436</v>
      </c>
      <c r="B139" s="566" t="s">
        <v>438</v>
      </c>
      <c r="C139" s="567" t="s">
        <v>448</v>
      </c>
      <c r="D139" s="568" t="s">
        <v>449</v>
      </c>
      <c r="E139" s="567" t="s">
        <v>3561</v>
      </c>
      <c r="F139" s="568" t="s">
        <v>3562</v>
      </c>
      <c r="G139" s="567" t="s">
        <v>3835</v>
      </c>
      <c r="H139" s="567" t="s">
        <v>3836</v>
      </c>
      <c r="I139" s="569">
        <v>2.67</v>
      </c>
      <c r="J139" s="569">
        <v>100</v>
      </c>
      <c r="K139" s="570">
        <v>267</v>
      </c>
    </row>
    <row r="140" spans="1:11" ht="14.4" customHeight="1" x14ac:dyDescent="0.3">
      <c r="A140" s="565" t="s">
        <v>436</v>
      </c>
      <c r="B140" s="566" t="s">
        <v>438</v>
      </c>
      <c r="C140" s="567" t="s">
        <v>448</v>
      </c>
      <c r="D140" s="568" t="s">
        <v>449</v>
      </c>
      <c r="E140" s="567" t="s">
        <v>3563</v>
      </c>
      <c r="F140" s="568" t="s">
        <v>3564</v>
      </c>
      <c r="G140" s="567" t="s">
        <v>3837</v>
      </c>
      <c r="H140" s="567" t="s">
        <v>3838</v>
      </c>
      <c r="I140" s="569">
        <v>0.78750000000000009</v>
      </c>
      <c r="J140" s="569">
        <v>45000</v>
      </c>
      <c r="K140" s="570">
        <v>35340</v>
      </c>
    </row>
    <row r="141" spans="1:11" ht="14.4" customHeight="1" x14ac:dyDescent="0.3">
      <c r="A141" s="565" t="s">
        <v>436</v>
      </c>
      <c r="B141" s="566" t="s">
        <v>438</v>
      </c>
      <c r="C141" s="567" t="s">
        <v>448</v>
      </c>
      <c r="D141" s="568" t="s">
        <v>449</v>
      </c>
      <c r="E141" s="567" t="s">
        <v>3563</v>
      </c>
      <c r="F141" s="568" t="s">
        <v>3564</v>
      </c>
      <c r="G141" s="567" t="s">
        <v>3839</v>
      </c>
      <c r="H141" s="567" t="s">
        <v>3840</v>
      </c>
      <c r="I141" s="569">
        <v>7.5</v>
      </c>
      <c r="J141" s="569">
        <v>50</v>
      </c>
      <c r="K141" s="570">
        <v>375</v>
      </c>
    </row>
    <row r="142" spans="1:11" ht="14.4" customHeight="1" x14ac:dyDescent="0.3">
      <c r="A142" s="565" t="s">
        <v>436</v>
      </c>
      <c r="B142" s="566" t="s">
        <v>438</v>
      </c>
      <c r="C142" s="567" t="s">
        <v>448</v>
      </c>
      <c r="D142" s="568" t="s">
        <v>449</v>
      </c>
      <c r="E142" s="567" t="s">
        <v>3563</v>
      </c>
      <c r="F142" s="568" t="s">
        <v>3564</v>
      </c>
      <c r="G142" s="567" t="s">
        <v>3841</v>
      </c>
      <c r="H142" s="567" t="s">
        <v>3842</v>
      </c>
      <c r="I142" s="569">
        <v>7.5</v>
      </c>
      <c r="J142" s="569">
        <v>50</v>
      </c>
      <c r="K142" s="570">
        <v>375</v>
      </c>
    </row>
    <row r="143" spans="1:11" ht="14.4" customHeight="1" x14ac:dyDescent="0.3">
      <c r="A143" s="565" t="s">
        <v>436</v>
      </c>
      <c r="B143" s="566" t="s">
        <v>438</v>
      </c>
      <c r="C143" s="567" t="s">
        <v>448</v>
      </c>
      <c r="D143" s="568" t="s">
        <v>449</v>
      </c>
      <c r="E143" s="567" t="s">
        <v>3563</v>
      </c>
      <c r="F143" s="568" t="s">
        <v>3564</v>
      </c>
      <c r="G143" s="567" t="s">
        <v>3843</v>
      </c>
      <c r="H143" s="567" t="s">
        <v>3844</v>
      </c>
      <c r="I143" s="569">
        <v>0.78750000000000009</v>
      </c>
      <c r="J143" s="569">
        <v>21000</v>
      </c>
      <c r="K143" s="570">
        <v>16790</v>
      </c>
    </row>
    <row r="144" spans="1:11" ht="14.4" customHeight="1" x14ac:dyDescent="0.3">
      <c r="A144" s="565" t="s">
        <v>436</v>
      </c>
      <c r="B144" s="566" t="s">
        <v>438</v>
      </c>
      <c r="C144" s="567" t="s">
        <v>448</v>
      </c>
      <c r="D144" s="568" t="s">
        <v>449</v>
      </c>
      <c r="E144" s="567" t="s">
        <v>3563</v>
      </c>
      <c r="F144" s="568" t="s">
        <v>3564</v>
      </c>
      <c r="G144" s="567" t="s">
        <v>3845</v>
      </c>
      <c r="H144" s="567" t="s">
        <v>3846</v>
      </c>
      <c r="I144" s="569">
        <v>0.78999999999999992</v>
      </c>
      <c r="J144" s="569">
        <v>11000</v>
      </c>
      <c r="K144" s="570">
        <v>8750</v>
      </c>
    </row>
    <row r="145" spans="1:11" ht="14.4" customHeight="1" x14ac:dyDescent="0.3">
      <c r="A145" s="565" t="s">
        <v>436</v>
      </c>
      <c r="B145" s="566" t="s">
        <v>438</v>
      </c>
      <c r="C145" s="567" t="s">
        <v>448</v>
      </c>
      <c r="D145" s="568" t="s">
        <v>449</v>
      </c>
      <c r="E145" s="567" t="s">
        <v>3563</v>
      </c>
      <c r="F145" s="568" t="s">
        <v>3564</v>
      </c>
      <c r="G145" s="567" t="s">
        <v>3847</v>
      </c>
      <c r="H145" s="567" t="s">
        <v>3848</v>
      </c>
      <c r="I145" s="569">
        <v>0.86</v>
      </c>
      <c r="J145" s="569">
        <v>2000</v>
      </c>
      <c r="K145" s="570">
        <v>1720</v>
      </c>
    </row>
    <row r="146" spans="1:11" ht="14.4" customHeight="1" x14ac:dyDescent="0.3">
      <c r="A146" s="565" t="s">
        <v>436</v>
      </c>
      <c r="B146" s="566" t="s">
        <v>438</v>
      </c>
      <c r="C146" s="567" t="s">
        <v>448</v>
      </c>
      <c r="D146" s="568" t="s">
        <v>449</v>
      </c>
      <c r="E146" s="567" t="s">
        <v>3565</v>
      </c>
      <c r="F146" s="568" t="s">
        <v>3566</v>
      </c>
      <c r="G146" s="567" t="s">
        <v>3849</v>
      </c>
      <c r="H146" s="567" t="s">
        <v>3850</v>
      </c>
      <c r="I146" s="569">
        <v>152.46</v>
      </c>
      <c r="J146" s="569">
        <v>1</v>
      </c>
      <c r="K146" s="570">
        <v>152.46</v>
      </c>
    </row>
    <row r="147" spans="1:11" ht="14.4" customHeight="1" x14ac:dyDescent="0.3">
      <c r="A147" s="565" t="s">
        <v>436</v>
      </c>
      <c r="B147" s="566" t="s">
        <v>438</v>
      </c>
      <c r="C147" s="567" t="s">
        <v>448</v>
      </c>
      <c r="D147" s="568" t="s">
        <v>449</v>
      </c>
      <c r="E147" s="567" t="s">
        <v>3565</v>
      </c>
      <c r="F147" s="568" t="s">
        <v>3566</v>
      </c>
      <c r="G147" s="567" t="s">
        <v>3851</v>
      </c>
      <c r="H147" s="567" t="s">
        <v>3852</v>
      </c>
      <c r="I147" s="569">
        <v>139.43797658231975</v>
      </c>
      <c r="J147" s="569">
        <v>21</v>
      </c>
      <c r="K147" s="570">
        <v>2928.1974821315171</v>
      </c>
    </row>
    <row r="148" spans="1:11" ht="14.4" customHeight="1" x14ac:dyDescent="0.3">
      <c r="A148" s="565" t="s">
        <v>436</v>
      </c>
      <c r="B148" s="566" t="s">
        <v>438</v>
      </c>
      <c r="C148" s="567" t="s">
        <v>448</v>
      </c>
      <c r="D148" s="568" t="s">
        <v>449</v>
      </c>
      <c r="E148" s="567" t="s">
        <v>3565</v>
      </c>
      <c r="F148" s="568" t="s">
        <v>3566</v>
      </c>
      <c r="G148" s="567" t="s">
        <v>3853</v>
      </c>
      <c r="H148" s="567" t="s">
        <v>3854</v>
      </c>
      <c r="I148" s="569">
        <v>139.43797658231975</v>
      </c>
      <c r="J148" s="569">
        <v>21</v>
      </c>
      <c r="K148" s="570">
        <v>2928.1974821315171</v>
      </c>
    </row>
    <row r="149" spans="1:11" ht="14.4" customHeight="1" x14ac:dyDescent="0.3">
      <c r="A149" s="565" t="s">
        <v>436</v>
      </c>
      <c r="B149" s="566" t="s">
        <v>438</v>
      </c>
      <c r="C149" s="567" t="s">
        <v>448</v>
      </c>
      <c r="D149" s="568" t="s">
        <v>449</v>
      </c>
      <c r="E149" s="567" t="s">
        <v>3565</v>
      </c>
      <c r="F149" s="568" t="s">
        <v>3566</v>
      </c>
      <c r="G149" s="567" t="s">
        <v>3855</v>
      </c>
      <c r="H149" s="567" t="s">
        <v>3856</v>
      </c>
      <c r="I149" s="569">
        <v>108.01371865474501</v>
      </c>
      <c r="J149" s="569">
        <v>1</v>
      </c>
      <c r="K149" s="570">
        <v>108.01371865474501</v>
      </c>
    </row>
    <row r="150" spans="1:11" ht="14.4" customHeight="1" x14ac:dyDescent="0.3">
      <c r="A150" s="565" t="s">
        <v>436</v>
      </c>
      <c r="B150" s="566" t="s">
        <v>438</v>
      </c>
      <c r="C150" s="567" t="s">
        <v>452</v>
      </c>
      <c r="D150" s="568" t="s">
        <v>453</v>
      </c>
      <c r="E150" s="567" t="s">
        <v>3549</v>
      </c>
      <c r="F150" s="568" t="s">
        <v>3550</v>
      </c>
      <c r="G150" s="567" t="s">
        <v>3569</v>
      </c>
      <c r="H150" s="567" t="s">
        <v>3570</v>
      </c>
      <c r="I150" s="569">
        <v>4.3</v>
      </c>
      <c r="J150" s="569">
        <v>24</v>
      </c>
      <c r="K150" s="570">
        <v>103.2</v>
      </c>
    </row>
    <row r="151" spans="1:11" ht="14.4" customHeight="1" x14ac:dyDescent="0.3">
      <c r="A151" s="565" t="s">
        <v>436</v>
      </c>
      <c r="B151" s="566" t="s">
        <v>438</v>
      </c>
      <c r="C151" s="567" t="s">
        <v>452</v>
      </c>
      <c r="D151" s="568" t="s">
        <v>453</v>
      </c>
      <c r="E151" s="567" t="s">
        <v>3549</v>
      </c>
      <c r="F151" s="568" t="s">
        <v>3550</v>
      </c>
      <c r="G151" s="567" t="s">
        <v>3857</v>
      </c>
      <c r="H151" s="567" t="s">
        <v>3858</v>
      </c>
      <c r="I151" s="569">
        <v>8.67</v>
      </c>
      <c r="J151" s="569">
        <v>12</v>
      </c>
      <c r="K151" s="570">
        <v>104.04</v>
      </c>
    </row>
    <row r="152" spans="1:11" ht="14.4" customHeight="1" x14ac:dyDescent="0.3">
      <c r="A152" s="565" t="s">
        <v>436</v>
      </c>
      <c r="B152" s="566" t="s">
        <v>438</v>
      </c>
      <c r="C152" s="567" t="s">
        <v>452</v>
      </c>
      <c r="D152" s="568" t="s">
        <v>453</v>
      </c>
      <c r="E152" s="567" t="s">
        <v>3549</v>
      </c>
      <c r="F152" s="568" t="s">
        <v>3550</v>
      </c>
      <c r="G152" s="567" t="s">
        <v>3633</v>
      </c>
      <c r="H152" s="567" t="s">
        <v>3634</v>
      </c>
      <c r="I152" s="569">
        <v>7.35</v>
      </c>
      <c r="J152" s="569">
        <v>12</v>
      </c>
      <c r="K152" s="570">
        <v>88.2</v>
      </c>
    </row>
    <row r="153" spans="1:11" ht="14.4" customHeight="1" x14ac:dyDescent="0.3">
      <c r="A153" s="565" t="s">
        <v>436</v>
      </c>
      <c r="B153" s="566" t="s">
        <v>438</v>
      </c>
      <c r="C153" s="567" t="s">
        <v>452</v>
      </c>
      <c r="D153" s="568" t="s">
        <v>453</v>
      </c>
      <c r="E153" s="567" t="s">
        <v>3551</v>
      </c>
      <c r="F153" s="568" t="s">
        <v>3552</v>
      </c>
      <c r="G153" s="567" t="s">
        <v>3657</v>
      </c>
      <c r="H153" s="567" t="s">
        <v>3658</v>
      </c>
      <c r="I153" s="569">
        <v>3.51</v>
      </c>
      <c r="J153" s="569">
        <v>50</v>
      </c>
      <c r="K153" s="570">
        <v>175.5</v>
      </c>
    </row>
    <row r="154" spans="1:11" ht="14.4" customHeight="1" x14ac:dyDescent="0.3">
      <c r="A154" s="565" t="s">
        <v>436</v>
      </c>
      <c r="B154" s="566" t="s">
        <v>438</v>
      </c>
      <c r="C154" s="567" t="s">
        <v>452</v>
      </c>
      <c r="D154" s="568" t="s">
        <v>453</v>
      </c>
      <c r="E154" s="567" t="s">
        <v>3551</v>
      </c>
      <c r="F154" s="568" t="s">
        <v>3552</v>
      </c>
      <c r="G154" s="567" t="s">
        <v>3663</v>
      </c>
      <c r="H154" s="567" t="s">
        <v>3664</v>
      </c>
      <c r="I154" s="569">
        <v>15.29</v>
      </c>
      <c r="J154" s="569">
        <v>100</v>
      </c>
      <c r="K154" s="570">
        <v>1529.44</v>
      </c>
    </row>
    <row r="155" spans="1:11" ht="14.4" customHeight="1" x14ac:dyDescent="0.3">
      <c r="A155" s="565" t="s">
        <v>436</v>
      </c>
      <c r="B155" s="566" t="s">
        <v>438</v>
      </c>
      <c r="C155" s="567" t="s">
        <v>452</v>
      </c>
      <c r="D155" s="568" t="s">
        <v>453</v>
      </c>
      <c r="E155" s="567" t="s">
        <v>3551</v>
      </c>
      <c r="F155" s="568" t="s">
        <v>3552</v>
      </c>
      <c r="G155" s="567" t="s">
        <v>3665</v>
      </c>
      <c r="H155" s="567" t="s">
        <v>3666</v>
      </c>
      <c r="I155" s="569">
        <v>0.93</v>
      </c>
      <c r="J155" s="569">
        <v>200</v>
      </c>
      <c r="K155" s="570">
        <v>186</v>
      </c>
    </row>
    <row r="156" spans="1:11" ht="14.4" customHeight="1" x14ac:dyDescent="0.3">
      <c r="A156" s="565" t="s">
        <v>436</v>
      </c>
      <c r="B156" s="566" t="s">
        <v>438</v>
      </c>
      <c r="C156" s="567" t="s">
        <v>452</v>
      </c>
      <c r="D156" s="568" t="s">
        <v>453</v>
      </c>
      <c r="E156" s="567" t="s">
        <v>3551</v>
      </c>
      <c r="F156" s="568" t="s">
        <v>3552</v>
      </c>
      <c r="G156" s="567" t="s">
        <v>3669</v>
      </c>
      <c r="H156" s="567" t="s">
        <v>3670</v>
      </c>
      <c r="I156" s="569">
        <v>0.42</v>
      </c>
      <c r="J156" s="569">
        <v>100</v>
      </c>
      <c r="K156" s="570">
        <v>42</v>
      </c>
    </row>
    <row r="157" spans="1:11" ht="14.4" customHeight="1" x14ac:dyDescent="0.3">
      <c r="A157" s="565" t="s">
        <v>436</v>
      </c>
      <c r="B157" s="566" t="s">
        <v>438</v>
      </c>
      <c r="C157" s="567" t="s">
        <v>452</v>
      </c>
      <c r="D157" s="568" t="s">
        <v>453</v>
      </c>
      <c r="E157" s="567" t="s">
        <v>3551</v>
      </c>
      <c r="F157" s="568" t="s">
        <v>3552</v>
      </c>
      <c r="G157" s="567" t="s">
        <v>3671</v>
      </c>
      <c r="H157" s="567" t="s">
        <v>3672</v>
      </c>
      <c r="I157" s="569">
        <v>0.57999999999999996</v>
      </c>
      <c r="J157" s="569">
        <v>100</v>
      </c>
      <c r="K157" s="570">
        <v>58</v>
      </c>
    </row>
    <row r="158" spans="1:11" ht="14.4" customHeight="1" x14ac:dyDescent="0.3">
      <c r="A158" s="565" t="s">
        <v>436</v>
      </c>
      <c r="B158" s="566" t="s">
        <v>438</v>
      </c>
      <c r="C158" s="567" t="s">
        <v>452</v>
      </c>
      <c r="D158" s="568" t="s">
        <v>453</v>
      </c>
      <c r="E158" s="567" t="s">
        <v>3551</v>
      </c>
      <c r="F158" s="568" t="s">
        <v>3552</v>
      </c>
      <c r="G158" s="567" t="s">
        <v>3859</v>
      </c>
      <c r="H158" s="567" t="s">
        <v>3860</v>
      </c>
      <c r="I158" s="569">
        <v>1.7</v>
      </c>
      <c r="J158" s="569">
        <v>50</v>
      </c>
      <c r="K158" s="570">
        <v>85</v>
      </c>
    </row>
    <row r="159" spans="1:11" ht="14.4" customHeight="1" x14ac:dyDescent="0.3">
      <c r="A159" s="565" t="s">
        <v>436</v>
      </c>
      <c r="B159" s="566" t="s">
        <v>438</v>
      </c>
      <c r="C159" s="567" t="s">
        <v>452</v>
      </c>
      <c r="D159" s="568" t="s">
        <v>453</v>
      </c>
      <c r="E159" s="567" t="s">
        <v>3551</v>
      </c>
      <c r="F159" s="568" t="s">
        <v>3552</v>
      </c>
      <c r="G159" s="567" t="s">
        <v>3711</v>
      </c>
      <c r="H159" s="567" t="s">
        <v>3712</v>
      </c>
      <c r="I159" s="569">
        <v>2.3400000000000007</v>
      </c>
      <c r="J159" s="569">
        <v>230</v>
      </c>
      <c r="K159" s="570">
        <v>540.20000000000005</v>
      </c>
    </row>
    <row r="160" spans="1:11" ht="14.4" customHeight="1" x14ac:dyDescent="0.3">
      <c r="A160" s="565" t="s">
        <v>436</v>
      </c>
      <c r="B160" s="566" t="s">
        <v>438</v>
      </c>
      <c r="C160" s="567" t="s">
        <v>452</v>
      </c>
      <c r="D160" s="568" t="s">
        <v>453</v>
      </c>
      <c r="E160" s="567" t="s">
        <v>3551</v>
      </c>
      <c r="F160" s="568" t="s">
        <v>3552</v>
      </c>
      <c r="G160" s="567" t="s">
        <v>3713</v>
      </c>
      <c r="H160" s="567" t="s">
        <v>3714</v>
      </c>
      <c r="I160" s="569">
        <v>1.78</v>
      </c>
      <c r="J160" s="569">
        <v>40</v>
      </c>
      <c r="K160" s="570">
        <v>71.2</v>
      </c>
    </row>
    <row r="161" spans="1:11" ht="14.4" customHeight="1" x14ac:dyDescent="0.3">
      <c r="A161" s="565" t="s">
        <v>436</v>
      </c>
      <c r="B161" s="566" t="s">
        <v>438</v>
      </c>
      <c r="C161" s="567" t="s">
        <v>452</v>
      </c>
      <c r="D161" s="568" t="s">
        <v>453</v>
      </c>
      <c r="E161" s="567" t="s">
        <v>3551</v>
      </c>
      <c r="F161" s="568" t="s">
        <v>3552</v>
      </c>
      <c r="G161" s="567" t="s">
        <v>3715</v>
      </c>
      <c r="H161" s="567" t="s">
        <v>3716</v>
      </c>
      <c r="I161" s="569">
        <v>1.78</v>
      </c>
      <c r="J161" s="569">
        <v>50</v>
      </c>
      <c r="K161" s="570">
        <v>89</v>
      </c>
    </row>
    <row r="162" spans="1:11" ht="14.4" customHeight="1" x14ac:dyDescent="0.3">
      <c r="A162" s="565" t="s">
        <v>436</v>
      </c>
      <c r="B162" s="566" t="s">
        <v>438</v>
      </c>
      <c r="C162" s="567" t="s">
        <v>452</v>
      </c>
      <c r="D162" s="568" t="s">
        <v>453</v>
      </c>
      <c r="E162" s="567" t="s">
        <v>3551</v>
      </c>
      <c r="F162" s="568" t="s">
        <v>3552</v>
      </c>
      <c r="G162" s="567" t="s">
        <v>3717</v>
      </c>
      <c r="H162" s="567" t="s">
        <v>3718</v>
      </c>
      <c r="I162" s="569">
        <v>2.7360000000000002</v>
      </c>
      <c r="J162" s="569">
        <v>220</v>
      </c>
      <c r="K162" s="570">
        <v>603</v>
      </c>
    </row>
    <row r="163" spans="1:11" ht="14.4" customHeight="1" x14ac:dyDescent="0.3">
      <c r="A163" s="565" t="s">
        <v>436</v>
      </c>
      <c r="B163" s="566" t="s">
        <v>438</v>
      </c>
      <c r="C163" s="567" t="s">
        <v>452</v>
      </c>
      <c r="D163" s="568" t="s">
        <v>453</v>
      </c>
      <c r="E163" s="567" t="s">
        <v>3551</v>
      </c>
      <c r="F163" s="568" t="s">
        <v>3552</v>
      </c>
      <c r="G163" s="567" t="s">
        <v>3719</v>
      </c>
      <c r="H163" s="567" t="s">
        <v>3720</v>
      </c>
      <c r="I163" s="569">
        <v>1.76</v>
      </c>
      <c r="J163" s="569">
        <v>100</v>
      </c>
      <c r="K163" s="570">
        <v>176</v>
      </c>
    </row>
    <row r="164" spans="1:11" ht="14.4" customHeight="1" x14ac:dyDescent="0.3">
      <c r="A164" s="565" t="s">
        <v>436</v>
      </c>
      <c r="B164" s="566" t="s">
        <v>438</v>
      </c>
      <c r="C164" s="567" t="s">
        <v>452</v>
      </c>
      <c r="D164" s="568" t="s">
        <v>453</v>
      </c>
      <c r="E164" s="567" t="s">
        <v>3551</v>
      </c>
      <c r="F164" s="568" t="s">
        <v>3552</v>
      </c>
      <c r="G164" s="567" t="s">
        <v>3721</v>
      </c>
      <c r="H164" s="567" t="s">
        <v>3722</v>
      </c>
      <c r="I164" s="569">
        <v>1.7566666666666666</v>
      </c>
      <c r="J164" s="569">
        <v>150</v>
      </c>
      <c r="K164" s="570">
        <v>263.5</v>
      </c>
    </row>
    <row r="165" spans="1:11" ht="14.4" customHeight="1" x14ac:dyDescent="0.3">
      <c r="A165" s="565" t="s">
        <v>436</v>
      </c>
      <c r="B165" s="566" t="s">
        <v>438</v>
      </c>
      <c r="C165" s="567" t="s">
        <v>452</v>
      </c>
      <c r="D165" s="568" t="s">
        <v>453</v>
      </c>
      <c r="E165" s="567" t="s">
        <v>3551</v>
      </c>
      <c r="F165" s="568" t="s">
        <v>3552</v>
      </c>
      <c r="G165" s="567" t="s">
        <v>3861</v>
      </c>
      <c r="H165" s="567" t="s">
        <v>3862</v>
      </c>
      <c r="I165" s="569">
        <v>2.41</v>
      </c>
      <c r="J165" s="569">
        <v>50</v>
      </c>
      <c r="K165" s="570">
        <v>120.5</v>
      </c>
    </row>
    <row r="166" spans="1:11" ht="14.4" customHeight="1" x14ac:dyDescent="0.3">
      <c r="A166" s="565" t="s">
        <v>436</v>
      </c>
      <c r="B166" s="566" t="s">
        <v>438</v>
      </c>
      <c r="C166" s="567" t="s">
        <v>452</v>
      </c>
      <c r="D166" s="568" t="s">
        <v>453</v>
      </c>
      <c r="E166" s="567" t="s">
        <v>3551</v>
      </c>
      <c r="F166" s="568" t="s">
        <v>3552</v>
      </c>
      <c r="G166" s="567" t="s">
        <v>3723</v>
      </c>
      <c r="H166" s="567" t="s">
        <v>3724</v>
      </c>
      <c r="I166" s="569">
        <v>1.75</v>
      </c>
      <c r="J166" s="569">
        <v>300</v>
      </c>
      <c r="K166" s="570">
        <v>525</v>
      </c>
    </row>
    <row r="167" spans="1:11" ht="14.4" customHeight="1" x14ac:dyDescent="0.3">
      <c r="A167" s="565" t="s">
        <v>436</v>
      </c>
      <c r="B167" s="566" t="s">
        <v>438</v>
      </c>
      <c r="C167" s="567" t="s">
        <v>452</v>
      </c>
      <c r="D167" s="568" t="s">
        <v>453</v>
      </c>
      <c r="E167" s="567" t="s">
        <v>3551</v>
      </c>
      <c r="F167" s="568" t="s">
        <v>3552</v>
      </c>
      <c r="G167" s="567" t="s">
        <v>3725</v>
      </c>
      <c r="H167" s="567" t="s">
        <v>3726</v>
      </c>
      <c r="I167" s="569">
        <v>0.01</v>
      </c>
      <c r="J167" s="569">
        <v>250</v>
      </c>
      <c r="K167" s="570">
        <v>2.5</v>
      </c>
    </row>
    <row r="168" spans="1:11" ht="14.4" customHeight="1" x14ac:dyDescent="0.3">
      <c r="A168" s="565" t="s">
        <v>436</v>
      </c>
      <c r="B168" s="566" t="s">
        <v>438</v>
      </c>
      <c r="C168" s="567" t="s">
        <v>452</v>
      </c>
      <c r="D168" s="568" t="s">
        <v>453</v>
      </c>
      <c r="E168" s="567" t="s">
        <v>3551</v>
      </c>
      <c r="F168" s="568" t="s">
        <v>3552</v>
      </c>
      <c r="G168" s="567" t="s">
        <v>3727</v>
      </c>
      <c r="H168" s="567" t="s">
        <v>3728</v>
      </c>
      <c r="I168" s="569">
        <v>1.9950000000000001</v>
      </c>
      <c r="J168" s="569">
        <v>100</v>
      </c>
      <c r="K168" s="570">
        <v>199.5</v>
      </c>
    </row>
    <row r="169" spans="1:11" ht="14.4" customHeight="1" x14ac:dyDescent="0.3">
      <c r="A169" s="565" t="s">
        <v>436</v>
      </c>
      <c r="B169" s="566" t="s">
        <v>438</v>
      </c>
      <c r="C169" s="567" t="s">
        <v>452</v>
      </c>
      <c r="D169" s="568" t="s">
        <v>453</v>
      </c>
      <c r="E169" s="567" t="s">
        <v>3551</v>
      </c>
      <c r="F169" s="568" t="s">
        <v>3552</v>
      </c>
      <c r="G169" s="567" t="s">
        <v>3729</v>
      </c>
      <c r="H169" s="567" t="s">
        <v>3730</v>
      </c>
      <c r="I169" s="569">
        <v>2.41</v>
      </c>
      <c r="J169" s="569">
        <v>50</v>
      </c>
      <c r="K169" s="570">
        <v>120.5</v>
      </c>
    </row>
    <row r="170" spans="1:11" ht="14.4" customHeight="1" x14ac:dyDescent="0.3">
      <c r="A170" s="565" t="s">
        <v>436</v>
      </c>
      <c r="B170" s="566" t="s">
        <v>438</v>
      </c>
      <c r="C170" s="567" t="s">
        <v>452</v>
      </c>
      <c r="D170" s="568" t="s">
        <v>453</v>
      </c>
      <c r="E170" s="567" t="s">
        <v>3551</v>
      </c>
      <c r="F170" s="568" t="s">
        <v>3552</v>
      </c>
      <c r="G170" s="567" t="s">
        <v>3753</v>
      </c>
      <c r="H170" s="567" t="s">
        <v>3754</v>
      </c>
      <c r="I170" s="569">
        <v>116.28</v>
      </c>
      <c r="J170" s="569">
        <v>2</v>
      </c>
      <c r="K170" s="570">
        <v>232.56</v>
      </c>
    </row>
    <row r="171" spans="1:11" ht="14.4" customHeight="1" x14ac:dyDescent="0.3">
      <c r="A171" s="565" t="s">
        <v>436</v>
      </c>
      <c r="B171" s="566" t="s">
        <v>438</v>
      </c>
      <c r="C171" s="567" t="s">
        <v>452</v>
      </c>
      <c r="D171" s="568" t="s">
        <v>453</v>
      </c>
      <c r="E171" s="567" t="s">
        <v>3551</v>
      </c>
      <c r="F171" s="568" t="s">
        <v>3552</v>
      </c>
      <c r="G171" s="567" t="s">
        <v>3765</v>
      </c>
      <c r="H171" s="567" t="s">
        <v>3766</v>
      </c>
      <c r="I171" s="569">
        <v>1.69</v>
      </c>
      <c r="J171" s="569">
        <v>20</v>
      </c>
      <c r="K171" s="570">
        <v>33.799999999999997</v>
      </c>
    </row>
    <row r="172" spans="1:11" ht="14.4" customHeight="1" x14ac:dyDescent="0.3">
      <c r="A172" s="565" t="s">
        <v>436</v>
      </c>
      <c r="B172" s="566" t="s">
        <v>438</v>
      </c>
      <c r="C172" s="567" t="s">
        <v>452</v>
      </c>
      <c r="D172" s="568" t="s">
        <v>453</v>
      </c>
      <c r="E172" s="567" t="s">
        <v>3551</v>
      </c>
      <c r="F172" s="568" t="s">
        <v>3552</v>
      </c>
      <c r="G172" s="567" t="s">
        <v>3863</v>
      </c>
      <c r="H172" s="567" t="s">
        <v>3864</v>
      </c>
      <c r="I172" s="569">
        <v>12.1</v>
      </c>
      <c r="J172" s="569">
        <v>20</v>
      </c>
      <c r="K172" s="570">
        <v>242</v>
      </c>
    </row>
    <row r="173" spans="1:11" ht="14.4" customHeight="1" x14ac:dyDescent="0.3">
      <c r="A173" s="565" t="s">
        <v>436</v>
      </c>
      <c r="B173" s="566" t="s">
        <v>438</v>
      </c>
      <c r="C173" s="567" t="s">
        <v>452</v>
      </c>
      <c r="D173" s="568" t="s">
        <v>453</v>
      </c>
      <c r="E173" s="567" t="s">
        <v>3551</v>
      </c>
      <c r="F173" s="568" t="s">
        <v>3552</v>
      </c>
      <c r="G173" s="567" t="s">
        <v>3771</v>
      </c>
      <c r="H173" s="567" t="s">
        <v>3772</v>
      </c>
      <c r="I173" s="569">
        <v>2.835</v>
      </c>
      <c r="J173" s="569">
        <v>200</v>
      </c>
      <c r="K173" s="570">
        <v>567</v>
      </c>
    </row>
    <row r="174" spans="1:11" ht="14.4" customHeight="1" x14ac:dyDescent="0.3">
      <c r="A174" s="565" t="s">
        <v>436</v>
      </c>
      <c r="B174" s="566" t="s">
        <v>438</v>
      </c>
      <c r="C174" s="567" t="s">
        <v>452</v>
      </c>
      <c r="D174" s="568" t="s">
        <v>453</v>
      </c>
      <c r="E174" s="567" t="s">
        <v>3551</v>
      </c>
      <c r="F174" s="568" t="s">
        <v>3552</v>
      </c>
      <c r="G174" s="567" t="s">
        <v>3781</v>
      </c>
      <c r="H174" s="567" t="s">
        <v>3782</v>
      </c>
      <c r="I174" s="569">
        <v>21.24</v>
      </c>
      <c r="J174" s="569">
        <v>30</v>
      </c>
      <c r="K174" s="570">
        <v>637.20000000000005</v>
      </c>
    </row>
    <row r="175" spans="1:11" ht="14.4" customHeight="1" x14ac:dyDescent="0.3">
      <c r="A175" s="565" t="s">
        <v>436</v>
      </c>
      <c r="B175" s="566" t="s">
        <v>438</v>
      </c>
      <c r="C175" s="567" t="s">
        <v>452</v>
      </c>
      <c r="D175" s="568" t="s">
        <v>453</v>
      </c>
      <c r="E175" s="567" t="s">
        <v>3551</v>
      </c>
      <c r="F175" s="568" t="s">
        <v>3552</v>
      </c>
      <c r="G175" s="567" t="s">
        <v>3783</v>
      </c>
      <c r="H175" s="567" t="s">
        <v>3784</v>
      </c>
      <c r="I175" s="569">
        <v>21.24</v>
      </c>
      <c r="J175" s="569">
        <v>50</v>
      </c>
      <c r="K175" s="570">
        <v>1062</v>
      </c>
    </row>
    <row r="176" spans="1:11" ht="14.4" customHeight="1" x14ac:dyDescent="0.3">
      <c r="A176" s="565" t="s">
        <v>436</v>
      </c>
      <c r="B176" s="566" t="s">
        <v>438</v>
      </c>
      <c r="C176" s="567" t="s">
        <v>452</v>
      </c>
      <c r="D176" s="568" t="s">
        <v>453</v>
      </c>
      <c r="E176" s="567" t="s">
        <v>3551</v>
      </c>
      <c r="F176" s="568" t="s">
        <v>3552</v>
      </c>
      <c r="G176" s="567" t="s">
        <v>3789</v>
      </c>
      <c r="H176" s="567" t="s">
        <v>3790</v>
      </c>
      <c r="I176" s="569">
        <v>10.77</v>
      </c>
      <c r="J176" s="569">
        <v>100</v>
      </c>
      <c r="K176" s="570">
        <v>1077</v>
      </c>
    </row>
    <row r="177" spans="1:11" ht="14.4" customHeight="1" x14ac:dyDescent="0.3">
      <c r="A177" s="565" t="s">
        <v>436</v>
      </c>
      <c r="B177" s="566" t="s">
        <v>438</v>
      </c>
      <c r="C177" s="567" t="s">
        <v>452</v>
      </c>
      <c r="D177" s="568" t="s">
        <v>453</v>
      </c>
      <c r="E177" s="567" t="s">
        <v>3557</v>
      </c>
      <c r="F177" s="568" t="s">
        <v>3558</v>
      </c>
      <c r="G177" s="567" t="s">
        <v>3819</v>
      </c>
      <c r="H177" s="567" t="s">
        <v>3820</v>
      </c>
      <c r="I177" s="569">
        <v>8.152000000000001</v>
      </c>
      <c r="J177" s="569">
        <v>480</v>
      </c>
      <c r="K177" s="570">
        <v>3913</v>
      </c>
    </row>
    <row r="178" spans="1:11" ht="14.4" customHeight="1" x14ac:dyDescent="0.3">
      <c r="A178" s="565" t="s">
        <v>436</v>
      </c>
      <c r="B178" s="566" t="s">
        <v>438</v>
      </c>
      <c r="C178" s="567" t="s">
        <v>452</v>
      </c>
      <c r="D178" s="568" t="s">
        <v>453</v>
      </c>
      <c r="E178" s="567" t="s">
        <v>3561</v>
      </c>
      <c r="F178" s="568" t="s">
        <v>3562</v>
      </c>
      <c r="G178" s="567" t="s">
        <v>3829</v>
      </c>
      <c r="H178" s="567" t="s">
        <v>3830</v>
      </c>
      <c r="I178" s="569">
        <v>0.3</v>
      </c>
      <c r="J178" s="569">
        <v>100</v>
      </c>
      <c r="K178" s="570">
        <v>30</v>
      </c>
    </row>
    <row r="179" spans="1:11" ht="14.4" customHeight="1" x14ac:dyDescent="0.3">
      <c r="A179" s="565" t="s">
        <v>436</v>
      </c>
      <c r="B179" s="566" t="s">
        <v>438</v>
      </c>
      <c r="C179" s="567" t="s">
        <v>452</v>
      </c>
      <c r="D179" s="568" t="s">
        <v>453</v>
      </c>
      <c r="E179" s="567" t="s">
        <v>3561</v>
      </c>
      <c r="F179" s="568" t="s">
        <v>3562</v>
      </c>
      <c r="G179" s="567" t="s">
        <v>3831</v>
      </c>
      <c r="H179" s="567" t="s">
        <v>3832</v>
      </c>
      <c r="I179" s="569">
        <v>0.3</v>
      </c>
      <c r="J179" s="569">
        <v>200</v>
      </c>
      <c r="K179" s="570">
        <v>60</v>
      </c>
    </row>
    <row r="180" spans="1:11" ht="14.4" customHeight="1" thickBot="1" x14ac:dyDescent="0.35">
      <c r="A180" s="571" t="s">
        <v>436</v>
      </c>
      <c r="B180" s="572" t="s">
        <v>438</v>
      </c>
      <c r="C180" s="573" t="s">
        <v>452</v>
      </c>
      <c r="D180" s="574" t="s">
        <v>453</v>
      </c>
      <c r="E180" s="573" t="s">
        <v>3561</v>
      </c>
      <c r="F180" s="574" t="s">
        <v>3562</v>
      </c>
      <c r="G180" s="573" t="s">
        <v>3833</v>
      </c>
      <c r="H180" s="573" t="s">
        <v>3834</v>
      </c>
      <c r="I180" s="575">
        <v>0.3</v>
      </c>
      <c r="J180" s="575">
        <v>350</v>
      </c>
      <c r="K180" s="576">
        <v>105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204</v>
      </c>
      <c r="B3" s="383">
        <f>SUBTOTAL(9,B6:B1048576)</f>
        <v>115957</v>
      </c>
      <c r="C3" s="384">
        <f t="shared" ref="C3:R3" si="0">SUBTOTAL(9,C6:C1048576)</f>
        <v>2</v>
      </c>
      <c r="D3" s="384">
        <f t="shared" si="0"/>
        <v>121667</v>
      </c>
      <c r="E3" s="384">
        <f t="shared" si="0"/>
        <v>2.2217057494593648</v>
      </c>
      <c r="F3" s="384">
        <f t="shared" si="0"/>
        <v>106043</v>
      </c>
      <c r="G3" s="386">
        <f>IF(B3&lt;&gt;0,F3/B3,"")</f>
        <v>0.91450278982726352</v>
      </c>
      <c r="H3" s="387">
        <f t="shared" si="0"/>
        <v>19956.120000000003</v>
      </c>
      <c r="I3" s="384">
        <f t="shared" si="0"/>
        <v>2</v>
      </c>
      <c r="J3" s="384">
        <f t="shared" si="0"/>
        <v>22521</v>
      </c>
      <c r="K3" s="384">
        <f t="shared" si="0"/>
        <v>2.2747420562831993</v>
      </c>
      <c r="L3" s="384">
        <f t="shared" si="0"/>
        <v>15235.44</v>
      </c>
      <c r="M3" s="385">
        <f>IF(H3&lt;&gt;0,L3/H3,"")</f>
        <v>0.76344700272397636</v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162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3865</v>
      </c>
      <c r="B6" s="638">
        <v>42381</v>
      </c>
      <c r="C6" s="560">
        <v>1</v>
      </c>
      <c r="D6" s="638">
        <v>56785</v>
      </c>
      <c r="E6" s="560">
        <v>1.3398692810457515</v>
      </c>
      <c r="F6" s="638">
        <v>43514</v>
      </c>
      <c r="G6" s="581">
        <v>1.0267336778273284</v>
      </c>
      <c r="H6" s="638">
        <v>4849.5300000000007</v>
      </c>
      <c r="I6" s="560">
        <v>1</v>
      </c>
      <c r="J6" s="638">
        <v>5599.17</v>
      </c>
      <c r="K6" s="560">
        <v>1.1545799283641918</v>
      </c>
      <c r="L6" s="638">
        <v>4300.43</v>
      </c>
      <c r="M6" s="581">
        <v>0.88677253259594224</v>
      </c>
      <c r="N6" s="638"/>
      <c r="O6" s="560"/>
      <c r="P6" s="638"/>
      <c r="Q6" s="560"/>
      <c r="R6" s="638"/>
      <c r="S6" s="611"/>
    </row>
    <row r="7" spans="1:19" ht="14.4" customHeight="1" thickBot="1" x14ac:dyDescent="0.35">
      <c r="A7" s="640" t="s">
        <v>3866</v>
      </c>
      <c r="B7" s="639">
        <v>73576</v>
      </c>
      <c r="C7" s="572">
        <v>1</v>
      </c>
      <c r="D7" s="639">
        <v>64882</v>
      </c>
      <c r="E7" s="572">
        <v>0.88183646841361318</v>
      </c>
      <c r="F7" s="639">
        <v>62529</v>
      </c>
      <c r="G7" s="583">
        <v>0.84985593128193981</v>
      </c>
      <c r="H7" s="639">
        <v>15106.59</v>
      </c>
      <c r="I7" s="572">
        <v>1</v>
      </c>
      <c r="J7" s="639">
        <v>16921.830000000002</v>
      </c>
      <c r="K7" s="572">
        <v>1.1201621279190077</v>
      </c>
      <c r="L7" s="639">
        <v>10935.01</v>
      </c>
      <c r="M7" s="583">
        <v>0.72385693925631134</v>
      </c>
      <c r="N7" s="639"/>
      <c r="O7" s="572"/>
      <c r="P7" s="639"/>
      <c r="Q7" s="572"/>
      <c r="R7" s="639"/>
      <c r="S7" s="6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204</v>
      </c>
      <c r="E3" s="311">
        <f t="shared" ref="E3:N3" si="0">SUBTOTAL(9,E6:E1048576)</f>
        <v>1795</v>
      </c>
      <c r="F3" s="312">
        <f t="shared" si="0"/>
        <v>135913.12</v>
      </c>
      <c r="G3" s="111"/>
      <c r="H3" s="111"/>
      <c r="I3" s="312">
        <f t="shared" si="0"/>
        <v>1879.6</v>
      </c>
      <c r="J3" s="312">
        <f t="shared" si="0"/>
        <v>144188</v>
      </c>
      <c r="K3" s="111"/>
      <c r="L3" s="111"/>
      <c r="M3" s="312">
        <f t="shared" si="0"/>
        <v>1626.4</v>
      </c>
      <c r="N3" s="312">
        <f t="shared" si="0"/>
        <v>121278.44</v>
      </c>
      <c r="O3" s="112">
        <f>IF(F3=0,0,N3/F3)</f>
        <v>0.89232327239636622</v>
      </c>
      <c r="P3" s="313">
        <f>IF(M3=0,0,N3/M3)</f>
        <v>74.5686424003935</v>
      </c>
    </row>
    <row r="4" spans="1:16" ht="14.4" customHeight="1" x14ac:dyDescent="0.3">
      <c r="A4" s="461" t="s">
        <v>158</v>
      </c>
      <c r="B4" s="462" t="s">
        <v>159</v>
      </c>
      <c r="C4" s="463" t="s">
        <v>160</v>
      </c>
      <c r="D4" s="464" t="s">
        <v>119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161</v>
      </c>
    </row>
    <row r="5" spans="1:16" ht="14.4" customHeight="1" thickBot="1" x14ac:dyDescent="0.35">
      <c r="A5" s="641"/>
      <c r="B5" s="642"/>
      <c r="C5" s="643"/>
      <c r="D5" s="644"/>
      <c r="E5" s="645" t="s">
        <v>129</v>
      </c>
      <c r="F5" s="646" t="s">
        <v>17</v>
      </c>
      <c r="G5" s="647"/>
      <c r="H5" s="647"/>
      <c r="I5" s="645" t="s">
        <v>129</v>
      </c>
      <c r="J5" s="646" t="s">
        <v>17</v>
      </c>
      <c r="K5" s="647"/>
      <c r="L5" s="647"/>
      <c r="M5" s="645" t="s">
        <v>129</v>
      </c>
      <c r="N5" s="646" t="s">
        <v>17</v>
      </c>
      <c r="O5" s="648"/>
      <c r="P5" s="649"/>
    </row>
    <row r="6" spans="1:16" ht="14.4" customHeight="1" x14ac:dyDescent="0.3">
      <c r="A6" s="559" t="s">
        <v>3867</v>
      </c>
      <c r="B6" s="560" t="s">
        <v>3868</v>
      </c>
      <c r="C6" s="560" t="s">
        <v>3869</v>
      </c>
      <c r="D6" s="560" t="s">
        <v>3870</v>
      </c>
      <c r="E6" s="563">
        <v>18.2</v>
      </c>
      <c r="F6" s="563">
        <v>1583.05</v>
      </c>
      <c r="G6" s="560">
        <v>1</v>
      </c>
      <c r="H6" s="560">
        <v>86.980769230769226</v>
      </c>
      <c r="I6" s="563">
        <v>18.200000000000003</v>
      </c>
      <c r="J6" s="563">
        <v>2008.78</v>
      </c>
      <c r="K6" s="560">
        <v>1.2689302296200373</v>
      </c>
      <c r="L6" s="560">
        <v>110.37252747252745</v>
      </c>
      <c r="M6" s="563">
        <v>12.4</v>
      </c>
      <c r="N6" s="563">
        <v>1507.2199999999998</v>
      </c>
      <c r="O6" s="581">
        <v>0.95209879662676467</v>
      </c>
      <c r="P6" s="564">
        <v>121.54999999999998</v>
      </c>
    </row>
    <row r="7" spans="1:16" ht="14.4" customHeight="1" x14ac:dyDescent="0.3">
      <c r="A7" s="565" t="s">
        <v>3867</v>
      </c>
      <c r="B7" s="566" t="s">
        <v>3868</v>
      </c>
      <c r="C7" s="566" t="s">
        <v>3871</v>
      </c>
      <c r="D7" s="566" t="s">
        <v>3872</v>
      </c>
      <c r="E7" s="569">
        <v>61</v>
      </c>
      <c r="F7" s="569">
        <v>3266.48</v>
      </c>
      <c r="G7" s="566">
        <v>1</v>
      </c>
      <c r="H7" s="566">
        <v>53.548852459016395</v>
      </c>
      <c r="I7" s="569">
        <v>5</v>
      </c>
      <c r="J7" s="569">
        <v>294.35000000000002</v>
      </c>
      <c r="K7" s="566">
        <v>9.0112292130978919E-2</v>
      </c>
      <c r="L7" s="566">
        <v>58.870000000000005</v>
      </c>
      <c r="M7" s="569"/>
      <c r="N7" s="569"/>
      <c r="O7" s="582"/>
      <c r="P7" s="570"/>
    </row>
    <row r="8" spans="1:16" ht="14.4" customHeight="1" x14ac:dyDescent="0.3">
      <c r="A8" s="565" t="s">
        <v>3867</v>
      </c>
      <c r="B8" s="566" t="s">
        <v>3868</v>
      </c>
      <c r="C8" s="566" t="s">
        <v>3873</v>
      </c>
      <c r="D8" s="566" t="s">
        <v>3872</v>
      </c>
      <c r="E8" s="569"/>
      <c r="F8" s="569"/>
      <c r="G8" s="566"/>
      <c r="H8" s="566"/>
      <c r="I8" s="569">
        <v>46</v>
      </c>
      <c r="J8" s="569">
        <v>3296.0399999999995</v>
      </c>
      <c r="K8" s="566"/>
      <c r="L8" s="566">
        <v>71.653043478260855</v>
      </c>
      <c r="M8" s="569">
        <v>47</v>
      </c>
      <c r="N8" s="569">
        <v>2793.21</v>
      </c>
      <c r="O8" s="582"/>
      <c r="P8" s="570">
        <v>59.43</v>
      </c>
    </row>
    <row r="9" spans="1:16" ht="14.4" customHeight="1" x14ac:dyDescent="0.3">
      <c r="A9" s="565" t="s">
        <v>3867</v>
      </c>
      <c r="B9" s="566" t="s">
        <v>3874</v>
      </c>
      <c r="C9" s="566" t="s">
        <v>3875</v>
      </c>
      <c r="D9" s="566" t="s">
        <v>3876</v>
      </c>
      <c r="E9" s="569">
        <v>81</v>
      </c>
      <c r="F9" s="569">
        <v>2025</v>
      </c>
      <c r="G9" s="566">
        <v>1</v>
      </c>
      <c r="H9" s="566">
        <v>25</v>
      </c>
      <c r="I9" s="569">
        <v>130</v>
      </c>
      <c r="J9" s="569">
        <v>3250</v>
      </c>
      <c r="K9" s="566">
        <v>1.6049382716049383</v>
      </c>
      <c r="L9" s="566">
        <v>25</v>
      </c>
      <c r="M9" s="569">
        <v>128</v>
      </c>
      <c r="N9" s="569">
        <v>4480</v>
      </c>
      <c r="O9" s="582">
        <v>2.2123456790123455</v>
      </c>
      <c r="P9" s="570">
        <v>35</v>
      </c>
    </row>
    <row r="10" spans="1:16" ht="14.4" customHeight="1" x14ac:dyDescent="0.3">
      <c r="A10" s="565" t="s">
        <v>3867</v>
      </c>
      <c r="B10" s="566" t="s">
        <v>3874</v>
      </c>
      <c r="C10" s="566" t="s">
        <v>3877</v>
      </c>
      <c r="D10" s="566" t="s">
        <v>3878</v>
      </c>
      <c r="E10" s="569"/>
      <c r="F10" s="569"/>
      <c r="G10" s="566"/>
      <c r="H10" s="566"/>
      <c r="I10" s="569">
        <v>5</v>
      </c>
      <c r="J10" s="569">
        <v>95</v>
      </c>
      <c r="K10" s="566"/>
      <c r="L10" s="566">
        <v>19</v>
      </c>
      <c r="M10" s="569">
        <v>11</v>
      </c>
      <c r="N10" s="569">
        <v>330</v>
      </c>
      <c r="O10" s="582"/>
      <c r="P10" s="570">
        <v>30</v>
      </c>
    </row>
    <row r="11" spans="1:16" ht="14.4" customHeight="1" x14ac:dyDescent="0.3">
      <c r="A11" s="565" t="s">
        <v>3867</v>
      </c>
      <c r="B11" s="566" t="s">
        <v>3874</v>
      </c>
      <c r="C11" s="566" t="s">
        <v>3879</v>
      </c>
      <c r="D11" s="566" t="s">
        <v>3880</v>
      </c>
      <c r="E11" s="569">
        <v>99</v>
      </c>
      <c r="F11" s="569">
        <v>13761</v>
      </c>
      <c r="G11" s="566">
        <v>1</v>
      </c>
      <c r="H11" s="566">
        <v>139</v>
      </c>
      <c r="I11" s="569">
        <v>91</v>
      </c>
      <c r="J11" s="569">
        <v>12831</v>
      </c>
      <c r="K11" s="566">
        <v>0.93241770220187481</v>
      </c>
      <c r="L11" s="566">
        <v>141</v>
      </c>
      <c r="M11" s="569">
        <v>63</v>
      </c>
      <c r="N11" s="569">
        <v>8883</v>
      </c>
      <c r="O11" s="582">
        <v>0.64551994767822107</v>
      </c>
      <c r="P11" s="570">
        <v>141</v>
      </c>
    </row>
    <row r="12" spans="1:16" ht="14.4" customHeight="1" x14ac:dyDescent="0.3">
      <c r="A12" s="565" t="s">
        <v>3867</v>
      </c>
      <c r="B12" s="566" t="s">
        <v>3874</v>
      </c>
      <c r="C12" s="566" t="s">
        <v>3881</v>
      </c>
      <c r="D12" s="566" t="s">
        <v>3882</v>
      </c>
      <c r="E12" s="569">
        <v>230</v>
      </c>
      <c r="F12" s="569">
        <v>7820</v>
      </c>
      <c r="G12" s="566">
        <v>1</v>
      </c>
      <c r="H12" s="566">
        <v>34</v>
      </c>
      <c r="I12" s="569">
        <v>363</v>
      </c>
      <c r="J12" s="569">
        <v>12342</v>
      </c>
      <c r="K12" s="566">
        <v>1.5782608695652174</v>
      </c>
      <c r="L12" s="566">
        <v>34</v>
      </c>
      <c r="M12" s="569">
        <v>278</v>
      </c>
      <c r="N12" s="569">
        <v>9452</v>
      </c>
      <c r="O12" s="582">
        <v>1.2086956521739129</v>
      </c>
      <c r="P12" s="570">
        <v>34</v>
      </c>
    </row>
    <row r="13" spans="1:16" ht="14.4" customHeight="1" x14ac:dyDescent="0.3">
      <c r="A13" s="565" t="s">
        <v>3867</v>
      </c>
      <c r="B13" s="566" t="s">
        <v>3874</v>
      </c>
      <c r="C13" s="566" t="s">
        <v>3883</v>
      </c>
      <c r="D13" s="566" t="s">
        <v>3884</v>
      </c>
      <c r="E13" s="569">
        <v>9</v>
      </c>
      <c r="F13" s="569">
        <v>2529</v>
      </c>
      <c r="G13" s="566">
        <v>1</v>
      </c>
      <c r="H13" s="566">
        <v>281</v>
      </c>
      <c r="I13" s="569">
        <v>20</v>
      </c>
      <c r="J13" s="569">
        <v>5660</v>
      </c>
      <c r="K13" s="566">
        <v>2.2380387504942667</v>
      </c>
      <c r="L13" s="566">
        <v>283</v>
      </c>
      <c r="M13" s="569"/>
      <c r="N13" s="569"/>
      <c r="O13" s="582"/>
      <c r="P13" s="570"/>
    </row>
    <row r="14" spans="1:16" ht="14.4" customHeight="1" x14ac:dyDescent="0.3">
      <c r="A14" s="565" t="s">
        <v>3867</v>
      </c>
      <c r="B14" s="566" t="s">
        <v>3874</v>
      </c>
      <c r="C14" s="566" t="s">
        <v>3885</v>
      </c>
      <c r="D14" s="566" t="s">
        <v>3884</v>
      </c>
      <c r="E14" s="569">
        <v>39</v>
      </c>
      <c r="F14" s="569">
        <v>5499</v>
      </c>
      <c r="G14" s="566">
        <v>1</v>
      </c>
      <c r="H14" s="566">
        <v>141</v>
      </c>
      <c r="I14" s="569">
        <v>64</v>
      </c>
      <c r="J14" s="569">
        <v>9024</v>
      </c>
      <c r="K14" s="566">
        <v>1.641025641025641</v>
      </c>
      <c r="L14" s="566">
        <v>141</v>
      </c>
      <c r="M14" s="569"/>
      <c r="N14" s="569"/>
      <c r="O14" s="582"/>
      <c r="P14" s="570"/>
    </row>
    <row r="15" spans="1:16" ht="14.4" customHeight="1" x14ac:dyDescent="0.3">
      <c r="A15" s="565" t="s">
        <v>3867</v>
      </c>
      <c r="B15" s="566" t="s">
        <v>3874</v>
      </c>
      <c r="C15" s="566" t="s">
        <v>3886</v>
      </c>
      <c r="D15" s="566" t="s">
        <v>3887</v>
      </c>
      <c r="E15" s="569"/>
      <c r="F15" s="569"/>
      <c r="G15" s="566"/>
      <c r="H15" s="566"/>
      <c r="I15" s="569">
        <v>5</v>
      </c>
      <c r="J15" s="569">
        <v>3220</v>
      </c>
      <c r="K15" s="566"/>
      <c r="L15" s="566">
        <v>644</v>
      </c>
      <c r="M15" s="569">
        <v>3</v>
      </c>
      <c r="N15" s="569">
        <v>1935</v>
      </c>
      <c r="O15" s="582"/>
      <c r="P15" s="570">
        <v>645</v>
      </c>
    </row>
    <row r="16" spans="1:16" ht="14.4" customHeight="1" x14ac:dyDescent="0.3">
      <c r="A16" s="565" t="s">
        <v>3867</v>
      </c>
      <c r="B16" s="566" t="s">
        <v>3874</v>
      </c>
      <c r="C16" s="566" t="s">
        <v>3888</v>
      </c>
      <c r="D16" s="566" t="s">
        <v>3889</v>
      </c>
      <c r="E16" s="569">
        <v>8</v>
      </c>
      <c r="F16" s="569">
        <v>3448</v>
      </c>
      <c r="G16" s="566">
        <v>1</v>
      </c>
      <c r="H16" s="566">
        <v>431</v>
      </c>
      <c r="I16" s="569">
        <v>10</v>
      </c>
      <c r="J16" s="569">
        <v>4330</v>
      </c>
      <c r="K16" s="566">
        <v>1.255800464037123</v>
      </c>
      <c r="L16" s="566">
        <v>433</v>
      </c>
      <c r="M16" s="569">
        <v>23</v>
      </c>
      <c r="N16" s="569">
        <v>7521</v>
      </c>
      <c r="O16" s="582">
        <v>2.1812645011600926</v>
      </c>
      <c r="P16" s="570">
        <v>327</v>
      </c>
    </row>
    <row r="17" spans="1:16" ht="14.4" customHeight="1" x14ac:dyDescent="0.3">
      <c r="A17" s="565" t="s">
        <v>3867</v>
      </c>
      <c r="B17" s="566" t="s">
        <v>3874</v>
      </c>
      <c r="C17" s="566" t="s">
        <v>3890</v>
      </c>
      <c r="D17" s="566" t="s">
        <v>3891</v>
      </c>
      <c r="E17" s="569">
        <v>15</v>
      </c>
      <c r="F17" s="569">
        <v>3240</v>
      </c>
      <c r="G17" s="566">
        <v>1</v>
      </c>
      <c r="H17" s="566">
        <v>216</v>
      </c>
      <c r="I17" s="569">
        <v>8</v>
      </c>
      <c r="J17" s="569">
        <v>1728</v>
      </c>
      <c r="K17" s="566">
        <v>0.53333333333333333</v>
      </c>
      <c r="L17" s="566">
        <v>216</v>
      </c>
      <c r="M17" s="569">
        <v>35</v>
      </c>
      <c r="N17" s="569">
        <v>5705</v>
      </c>
      <c r="O17" s="582">
        <v>1.7608024691358024</v>
      </c>
      <c r="P17" s="570">
        <v>163</v>
      </c>
    </row>
    <row r="18" spans="1:16" ht="14.4" customHeight="1" x14ac:dyDescent="0.3">
      <c r="A18" s="565" t="s">
        <v>3867</v>
      </c>
      <c r="B18" s="566" t="s">
        <v>3874</v>
      </c>
      <c r="C18" s="566" t="s">
        <v>3892</v>
      </c>
      <c r="D18" s="566" t="s">
        <v>3893</v>
      </c>
      <c r="E18" s="569">
        <v>33</v>
      </c>
      <c r="F18" s="569">
        <v>4059</v>
      </c>
      <c r="G18" s="566">
        <v>1</v>
      </c>
      <c r="H18" s="566">
        <v>123</v>
      </c>
      <c r="I18" s="569">
        <v>35</v>
      </c>
      <c r="J18" s="569">
        <v>4305</v>
      </c>
      <c r="K18" s="566">
        <v>1.0606060606060606</v>
      </c>
      <c r="L18" s="566">
        <v>123</v>
      </c>
      <c r="M18" s="569">
        <v>42</v>
      </c>
      <c r="N18" s="569">
        <v>5208</v>
      </c>
      <c r="O18" s="582">
        <v>1.2830746489283074</v>
      </c>
      <c r="P18" s="570">
        <v>124</v>
      </c>
    </row>
    <row r="19" spans="1:16" ht="14.4" customHeight="1" x14ac:dyDescent="0.3">
      <c r="A19" s="565" t="s">
        <v>3867</v>
      </c>
      <c r="B19" s="566" t="s">
        <v>3874</v>
      </c>
      <c r="C19" s="566" t="s">
        <v>3894</v>
      </c>
      <c r="D19" s="566" t="s">
        <v>3895</v>
      </c>
      <c r="E19" s="569"/>
      <c r="F19" s="569"/>
      <c r="G19" s="566"/>
      <c r="H19" s="566"/>
      <c r="I19" s="569">
        <v>0</v>
      </c>
      <c r="J19" s="569">
        <v>0</v>
      </c>
      <c r="K19" s="566"/>
      <c r="L19" s="566"/>
      <c r="M19" s="569"/>
      <c r="N19" s="569"/>
      <c r="O19" s="582"/>
      <c r="P19" s="570"/>
    </row>
    <row r="20" spans="1:16" ht="14.4" customHeight="1" x14ac:dyDescent="0.3">
      <c r="A20" s="565" t="s">
        <v>3867</v>
      </c>
      <c r="B20" s="566" t="s">
        <v>3874</v>
      </c>
      <c r="C20" s="566" t="s">
        <v>3896</v>
      </c>
      <c r="D20" s="566" t="s">
        <v>3897</v>
      </c>
      <c r="E20" s="569">
        <v>38</v>
      </c>
      <c r="F20" s="569">
        <v>0</v>
      </c>
      <c r="G20" s="566"/>
      <c r="H20" s="566">
        <v>0</v>
      </c>
      <c r="I20" s="569">
        <v>28</v>
      </c>
      <c r="J20" s="569">
        <v>0</v>
      </c>
      <c r="K20" s="566"/>
      <c r="L20" s="566">
        <v>0</v>
      </c>
      <c r="M20" s="569">
        <v>27</v>
      </c>
      <c r="N20" s="569">
        <v>0</v>
      </c>
      <c r="O20" s="582"/>
      <c r="P20" s="570">
        <v>0</v>
      </c>
    </row>
    <row r="21" spans="1:16" ht="14.4" customHeight="1" x14ac:dyDescent="0.3">
      <c r="A21" s="565" t="s">
        <v>3898</v>
      </c>
      <c r="B21" s="566" t="s">
        <v>3868</v>
      </c>
      <c r="C21" s="566" t="s">
        <v>3869</v>
      </c>
      <c r="D21" s="566" t="s">
        <v>3870</v>
      </c>
      <c r="E21" s="569">
        <v>38.799999999999997</v>
      </c>
      <c r="F21" s="569">
        <v>3374.8299999999995</v>
      </c>
      <c r="G21" s="566">
        <v>1</v>
      </c>
      <c r="H21" s="566">
        <v>86.980154639175254</v>
      </c>
      <c r="I21" s="569">
        <v>31.4</v>
      </c>
      <c r="J21" s="569">
        <v>3696.54</v>
      </c>
      <c r="K21" s="566">
        <v>1.0953262831016675</v>
      </c>
      <c r="L21" s="566">
        <v>117.72420382165606</v>
      </c>
      <c r="M21" s="569">
        <v>29</v>
      </c>
      <c r="N21" s="569">
        <v>3524.98</v>
      </c>
      <c r="O21" s="582">
        <v>1.0444911299235815</v>
      </c>
      <c r="P21" s="570">
        <v>121.55103448275862</v>
      </c>
    </row>
    <row r="22" spans="1:16" ht="14.4" customHeight="1" x14ac:dyDescent="0.3">
      <c r="A22" s="565" t="s">
        <v>3898</v>
      </c>
      <c r="B22" s="566" t="s">
        <v>3868</v>
      </c>
      <c r="C22" s="566" t="s">
        <v>3871</v>
      </c>
      <c r="D22" s="566" t="s">
        <v>3872</v>
      </c>
      <c r="E22" s="569">
        <v>217</v>
      </c>
      <c r="F22" s="569">
        <v>11731.76</v>
      </c>
      <c r="G22" s="566">
        <v>1</v>
      </c>
      <c r="H22" s="566">
        <v>54.063410138248848</v>
      </c>
      <c r="I22" s="569">
        <v>13</v>
      </c>
      <c r="J22" s="569">
        <v>765.31</v>
      </c>
      <c r="K22" s="566">
        <v>6.5234031381480692E-2</v>
      </c>
      <c r="L22" s="566">
        <v>58.87</v>
      </c>
      <c r="M22" s="569"/>
      <c r="N22" s="569"/>
      <c r="O22" s="582"/>
      <c r="P22" s="570"/>
    </row>
    <row r="23" spans="1:16" ht="14.4" customHeight="1" x14ac:dyDescent="0.3">
      <c r="A23" s="565" t="s">
        <v>3898</v>
      </c>
      <c r="B23" s="566" t="s">
        <v>3868</v>
      </c>
      <c r="C23" s="566" t="s">
        <v>3873</v>
      </c>
      <c r="D23" s="566" t="s">
        <v>3872</v>
      </c>
      <c r="E23" s="569"/>
      <c r="F23" s="569"/>
      <c r="G23" s="566"/>
      <c r="H23" s="566"/>
      <c r="I23" s="569">
        <v>117</v>
      </c>
      <c r="J23" s="569">
        <v>12459.98</v>
      </c>
      <c r="K23" s="566"/>
      <c r="L23" s="566">
        <v>106.49555555555555</v>
      </c>
      <c r="M23" s="569">
        <v>111</v>
      </c>
      <c r="N23" s="569">
        <v>7410.0300000000007</v>
      </c>
      <c r="O23" s="582"/>
      <c r="P23" s="570">
        <v>66.757027027027036</v>
      </c>
    </row>
    <row r="24" spans="1:16" ht="14.4" customHeight="1" x14ac:dyDescent="0.3">
      <c r="A24" s="565" t="s">
        <v>3898</v>
      </c>
      <c r="B24" s="566" t="s">
        <v>3874</v>
      </c>
      <c r="C24" s="566" t="s">
        <v>3875</v>
      </c>
      <c r="D24" s="566" t="s">
        <v>3876</v>
      </c>
      <c r="E24" s="569">
        <v>80</v>
      </c>
      <c r="F24" s="569">
        <v>2000</v>
      </c>
      <c r="G24" s="566">
        <v>1</v>
      </c>
      <c r="H24" s="566">
        <v>25</v>
      </c>
      <c r="I24" s="569">
        <v>100</v>
      </c>
      <c r="J24" s="569">
        <v>2500</v>
      </c>
      <c r="K24" s="566">
        <v>1.25</v>
      </c>
      <c r="L24" s="566">
        <v>25</v>
      </c>
      <c r="M24" s="569">
        <v>107</v>
      </c>
      <c r="N24" s="569">
        <v>3745</v>
      </c>
      <c r="O24" s="582">
        <v>1.8725000000000001</v>
      </c>
      <c r="P24" s="570">
        <v>35</v>
      </c>
    </row>
    <row r="25" spans="1:16" ht="14.4" customHeight="1" x14ac:dyDescent="0.3">
      <c r="A25" s="565" t="s">
        <v>3898</v>
      </c>
      <c r="B25" s="566" t="s">
        <v>3874</v>
      </c>
      <c r="C25" s="566" t="s">
        <v>3899</v>
      </c>
      <c r="D25" s="566" t="s">
        <v>3900</v>
      </c>
      <c r="E25" s="569">
        <v>51</v>
      </c>
      <c r="F25" s="569">
        <v>3162</v>
      </c>
      <c r="G25" s="566">
        <v>1</v>
      </c>
      <c r="H25" s="566">
        <v>62</v>
      </c>
      <c r="I25" s="569">
        <v>53</v>
      </c>
      <c r="J25" s="569">
        <v>3286</v>
      </c>
      <c r="K25" s="566">
        <v>1.0392156862745099</v>
      </c>
      <c r="L25" s="566">
        <v>62</v>
      </c>
      <c r="M25" s="569">
        <v>64</v>
      </c>
      <c r="N25" s="569">
        <v>7168</v>
      </c>
      <c r="O25" s="582">
        <v>2.2669196710942443</v>
      </c>
      <c r="P25" s="570">
        <v>112</v>
      </c>
    </row>
    <row r="26" spans="1:16" ht="14.4" customHeight="1" x14ac:dyDescent="0.3">
      <c r="A26" s="565" t="s">
        <v>3898</v>
      </c>
      <c r="B26" s="566" t="s">
        <v>3874</v>
      </c>
      <c r="C26" s="566" t="s">
        <v>3877</v>
      </c>
      <c r="D26" s="566" t="s">
        <v>3878</v>
      </c>
      <c r="E26" s="569"/>
      <c r="F26" s="569"/>
      <c r="G26" s="566"/>
      <c r="H26" s="566"/>
      <c r="I26" s="569"/>
      <c r="J26" s="569"/>
      <c r="K26" s="566"/>
      <c r="L26" s="566"/>
      <c r="M26" s="569">
        <v>11</v>
      </c>
      <c r="N26" s="569">
        <v>330</v>
      </c>
      <c r="O26" s="582"/>
      <c r="P26" s="570">
        <v>30</v>
      </c>
    </row>
    <row r="27" spans="1:16" ht="14.4" customHeight="1" x14ac:dyDescent="0.3">
      <c r="A27" s="565" t="s">
        <v>3898</v>
      </c>
      <c r="B27" s="566" t="s">
        <v>3874</v>
      </c>
      <c r="C27" s="566" t="s">
        <v>3879</v>
      </c>
      <c r="D27" s="566" t="s">
        <v>3880</v>
      </c>
      <c r="E27" s="569">
        <v>227</v>
      </c>
      <c r="F27" s="569">
        <v>31553</v>
      </c>
      <c r="G27" s="566">
        <v>1</v>
      </c>
      <c r="H27" s="566">
        <v>139</v>
      </c>
      <c r="I27" s="569">
        <v>171</v>
      </c>
      <c r="J27" s="569">
        <v>24111</v>
      </c>
      <c r="K27" s="566">
        <v>0.76414287072544607</v>
      </c>
      <c r="L27" s="566">
        <v>141</v>
      </c>
      <c r="M27" s="569">
        <v>143</v>
      </c>
      <c r="N27" s="569">
        <v>20163</v>
      </c>
      <c r="O27" s="582">
        <v>0.6390200614838526</v>
      </c>
      <c r="P27" s="570">
        <v>141</v>
      </c>
    </row>
    <row r="28" spans="1:16" ht="14.4" customHeight="1" x14ac:dyDescent="0.3">
      <c r="A28" s="565" t="s">
        <v>3898</v>
      </c>
      <c r="B28" s="566" t="s">
        <v>3874</v>
      </c>
      <c r="C28" s="566" t="s">
        <v>3901</v>
      </c>
      <c r="D28" s="566" t="s">
        <v>3902</v>
      </c>
      <c r="E28" s="569">
        <v>1</v>
      </c>
      <c r="F28" s="569">
        <v>183</v>
      </c>
      <c r="G28" s="566">
        <v>1</v>
      </c>
      <c r="H28" s="566">
        <v>183</v>
      </c>
      <c r="I28" s="569"/>
      <c r="J28" s="569"/>
      <c r="K28" s="566"/>
      <c r="L28" s="566"/>
      <c r="M28" s="569"/>
      <c r="N28" s="569"/>
      <c r="O28" s="582"/>
      <c r="P28" s="570"/>
    </row>
    <row r="29" spans="1:16" ht="14.4" customHeight="1" x14ac:dyDescent="0.3">
      <c r="A29" s="565" t="s">
        <v>3898</v>
      </c>
      <c r="B29" s="566" t="s">
        <v>3874</v>
      </c>
      <c r="C29" s="566" t="s">
        <v>3903</v>
      </c>
      <c r="D29" s="566" t="s">
        <v>3904</v>
      </c>
      <c r="E29" s="569">
        <v>9</v>
      </c>
      <c r="F29" s="569">
        <v>810</v>
      </c>
      <c r="G29" s="566">
        <v>1</v>
      </c>
      <c r="H29" s="566">
        <v>90</v>
      </c>
      <c r="I29" s="569"/>
      <c r="J29" s="569"/>
      <c r="K29" s="566"/>
      <c r="L29" s="566"/>
      <c r="M29" s="569">
        <v>2</v>
      </c>
      <c r="N29" s="569">
        <v>160</v>
      </c>
      <c r="O29" s="582">
        <v>0.19753086419753085</v>
      </c>
      <c r="P29" s="570">
        <v>80</v>
      </c>
    </row>
    <row r="30" spans="1:16" ht="14.4" customHeight="1" x14ac:dyDescent="0.3">
      <c r="A30" s="565" t="s">
        <v>3898</v>
      </c>
      <c r="B30" s="566" t="s">
        <v>3874</v>
      </c>
      <c r="C30" s="566" t="s">
        <v>3905</v>
      </c>
      <c r="D30" s="566" t="s">
        <v>3906</v>
      </c>
      <c r="E30" s="569">
        <v>14</v>
      </c>
      <c r="F30" s="569">
        <v>1834</v>
      </c>
      <c r="G30" s="566">
        <v>1</v>
      </c>
      <c r="H30" s="566">
        <v>131</v>
      </c>
      <c r="I30" s="569"/>
      <c r="J30" s="569"/>
      <c r="K30" s="566"/>
      <c r="L30" s="566"/>
      <c r="M30" s="569"/>
      <c r="N30" s="569"/>
      <c r="O30" s="582"/>
      <c r="P30" s="570"/>
    </row>
    <row r="31" spans="1:16" ht="14.4" customHeight="1" x14ac:dyDescent="0.3">
      <c r="A31" s="565" t="s">
        <v>3898</v>
      </c>
      <c r="B31" s="566" t="s">
        <v>3874</v>
      </c>
      <c r="C31" s="566" t="s">
        <v>3881</v>
      </c>
      <c r="D31" s="566" t="s">
        <v>3882</v>
      </c>
      <c r="E31" s="569">
        <v>262</v>
      </c>
      <c r="F31" s="569">
        <v>8908</v>
      </c>
      <c r="G31" s="566">
        <v>1</v>
      </c>
      <c r="H31" s="566">
        <v>34</v>
      </c>
      <c r="I31" s="569">
        <v>268</v>
      </c>
      <c r="J31" s="569">
        <v>9112</v>
      </c>
      <c r="K31" s="566">
        <v>1.0229007633587786</v>
      </c>
      <c r="L31" s="566">
        <v>34</v>
      </c>
      <c r="M31" s="569">
        <v>258</v>
      </c>
      <c r="N31" s="569">
        <v>8772</v>
      </c>
      <c r="O31" s="582">
        <v>0.98473282442748089</v>
      </c>
      <c r="P31" s="570">
        <v>34</v>
      </c>
    </row>
    <row r="32" spans="1:16" ht="14.4" customHeight="1" x14ac:dyDescent="0.3">
      <c r="A32" s="565" t="s">
        <v>3898</v>
      </c>
      <c r="B32" s="566" t="s">
        <v>3874</v>
      </c>
      <c r="C32" s="566" t="s">
        <v>3907</v>
      </c>
      <c r="D32" s="566" t="s">
        <v>3908</v>
      </c>
      <c r="E32" s="569"/>
      <c r="F32" s="569"/>
      <c r="G32" s="566"/>
      <c r="H32" s="566"/>
      <c r="I32" s="569"/>
      <c r="J32" s="569"/>
      <c r="K32" s="566"/>
      <c r="L32" s="566"/>
      <c r="M32" s="569">
        <v>2</v>
      </c>
      <c r="N32" s="569">
        <v>10</v>
      </c>
      <c r="O32" s="582"/>
      <c r="P32" s="570">
        <v>5</v>
      </c>
    </row>
    <row r="33" spans="1:16" ht="14.4" customHeight="1" x14ac:dyDescent="0.3">
      <c r="A33" s="565" t="s">
        <v>3898</v>
      </c>
      <c r="B33" s="566" t="s">
        <v>3874</v>
      </c>
      <c r="C33" s="566" t="s">
        <v>3888</v>
      </c>
      <c r="D33" s="566" t="s">
        <v>3889</v>
      </c>
      <c r="E33" s="569"/>
      <c r="F33" s="569"/>
      <c r="G33" s="566"/>
      <c r="H33" s="566"/>
      <c r="I33" s="569">
        <v>1</v>
      </c>
      <c r="J33" s="569">
        <v>433</v>
      </c>
      <c r="K33" s="566"/>
      <c r="L33" s="566">
        <v>433</v>
      </c>
      <c r="M33" s="569"/>
      <c r="N33" s="569"/>
      <c r="O33" s="582"/>
      <c r="P33" s="570"/>
    </row>
    <row r="34" spans="1:16" ht="14.4" customHeight="1" x14ac:dyDescent="0.3">
      <c r="A34" s="565" t="s">
        <v>3898</v>
      </c>
      <c r="B34" s="566" t="s">
        <v>3874</v>
      </c>
      <c r="C34" s="566" t="s">
        <v>3909</v>
      </c>
      <c r="D34" s="566" t="s">
        <v>3910</v>
      </c>
      <c r="E34" s="569">
        <v>1</v>
      </c>
      <c r="F34" s="569">
        <v>642</v>
      </c>
      <c r="G34" s="566">
        <v>1</v>
      </c>
      <c r="H34" s="566">
        <v>642</v>
      </c>
      <c r="I34" s="569"/>
      <c r="J34" s="569"/>
      <c r="K34" s="566"/>
      <c r="L34" s="566"/>
      <c r="M34" s="569">
        <v>1</v>
      </c>
      <c r="N34" s="569">
        <v>645</v>
      </c>
      <c r="O34" s="582">
        <v>1.0046728971962617</v>
      </c>
      <c r="P34" s="570">
        <v>645</v>
      </c>
    </row>
    <row r="35" spans="1:16" ht="14.4" customHeight="1" x14ac:dyDescent="0.3">
      <c r="A35" s="565" t="s">
        <v>3898</v>
      </c>
      <c r="B35" s="566" t="s">
        <v>3874</v>
      </c>
      <c r="C35" s="566" t="s">
        <v>3894</v>
      </c>
      <c r="D35" s="566" t="s">
        <v>3895</v>
      </c>
      <c r="E35" s="569">
        <v>26</v>
      </c>
      <c r="F35" s="569">
        <v>8476</v>
      </c>
      <c r="G35" s="566">
        <v>1</v>
      </c>
      <c r="H35" s="566">
        <v>326</v>
      </c>
      <c r="I35" s="569">
        <v>15</v>
      </c>
      <c r="J35" s="569">
        <v>4920</v>
      </c>
      <c r="K35" s="566">
        <v>0.58046248230297315</v>
      </c>
      <c r="L35" s="566">
        <v>328</v>
      </c>
      <c r="M35" s="569">
        <v>17</v>
      </c>
      <c r="N35" s="569">
        <v>5559</v>
      </c>
      <c r="O35" s="582">
        <v>0.65585181689476169</v>
      </c>
      <c r="P35" s="570">
        <v>327</v>
      </c>
    </row>
    <row r="36" spans="1:16" ht="14.4" customHeight="1" x14ac:dyDescent="0.3">
      <c r="A36" s="565" t="s">
        <v>3898</v>
      </c>
      <c r="B36" s="566" t="s">
        <v>3874</v>
      </c>
      <c r="C36" s="566" t="s">
        <v>3911</v>
      </c>
      <c r="D36" s="566" t="s">
        <v>3912</v>
      </c>
      <c r="E36" s="569">
        <v>87</v>
      </c>
      <c r="F36" s="569">
        <v>14181</v>
      </c>
      <c r="G36" s="566">
        <v>1</v>
      </c>
      <c r="H36" s="566">
        <v>163</v>
      </c>
      <c r="I36" s="569">
        <v>77</v>
      </c>
      <c r="J36" s="569">
        <v>12551</v>
      </c>
      <c r="K36" s="566">
        <v>0.88505747126436785</v>
      </c>
      <c r="L36" s="566">
        <v>163</v>
      </c>
      <c r="M36" s="569">
        <v>69</v>
      </c>
      <c r="N36" s="569">
        <v>11247</v>
      </c>
      <c r="O36" s="582">
        <v>0.7931034482758621</v>
      </c>
      <c r="P36" s="570">
        <v>163</v>
      </c>
    </row>
    <row r="37" spans="1:16" ht="14.4" customHeight="1" x14ac:dyDescent="0.3">
      <c r="A37" s="565" t="s">
        <v>3898</v>
      </c>
      <c r="B37" s="566" t="s">
        <v>3874</v>
      </c>
      <c r="C37" s="566" t="s">
        <v>3913</v>
      </c>
      <c r="D37" s="566" t="s">
        <v>3914</v>
      </c>
      <c r="E37" s="569">
        <v>3</v>
      </c>
      <c r="F37" s="569">
        <v>1218</v>
      </c>
      <c r="G37" s="566">
        <v>1</v>
      </c>
      <c r="H37" s="566">
        <v>406</v>
      </c>
      <c r="I37" s="569">
        <v>13</v>
      </c>
      <c r="J37" s="569">
        <v>5304</v>
      </c>
      <c r="K37" s="566">
        <v>4.3546798029556646</v>
      </c>
      <c r="L37" s="566">
        <v>408</v>
      </c>
      <c r="M37" s="569">
        <v>8</v>
      </c>
      <c r="N37" s="569">
        <v>3288</v>
      </c>
      <c r="O37" s="582">
        <v>2.6995073891625614</v>
      </c>
      <c r="P37" s="570">
        <v>411</v>
      </c>
    </row>
    <row r="38" spans="1:16" ht="14.4" customHeight="1" x14ac:dyDescent="0.3">
      <c r="A38" s="565" t="s">
        <v>3898</v>
      </c>
      <c r="B38" s="566" t="s">
        <v>3874</v>
      </c>
      <c r="C38" s="566" t="s">
        <v>3915</v>
      </c>
      <c r="D38" s="566" t="s">
        <v>3916</v>
      </c>
      <c r="E38" s="569">
        <v>3</v>
      </c>
      <c r="F38" s="569">
        <v>609</v>
      </c>
      <c r="G38" s="566">
        <v>1</v>
      </c>
      <c r="H38" s="566">
        <v>203</v>
      </c>
      <c r="I38" s="569">
        <v>13</v>
      </c>
      <c r="J38" s="569">
        <v>2665</v>
      </c>
      <c r="K38" s="566">
        <v>4.376026272577997</v>
      </c>
      <c r="L38" s="566">
        <v>205</v>
      </c>
      <c r="M38" s="569">
        <v>7</v>
      </c>
      <c r="N38" s="569">
        <v>1442</v>
      </c>
      <c r="O38" s="582">
        <v>2.367816091954023</v>
      </c>
      <c r="P38" s="570">
        <v>206</v>
      </c>
    </row>
    <row r="39" spans="1:16" ht="14.4" customHeight="1" thickBot="1" x14ac:dyDescent="0.35">
      <c r="A39" s="571" t="s">
        <v>3898</v>
      </c>
      <c r="B39" s="572" t="s">
        <v>3874</v>
      </c>
      <c r="C39" s="572" t="s">
        <v>3896</v>
      </c>
      <c r="D39" s="572" t="s">
        <v>3897</v>
      </c>
      <c r="E39" s="575">
        <v>144</v>
      </c>
      <c r="F39" s="575">
        <v>0</v>
      </c>
      <c r="G39" s="572"/>
      <c r="H39" s="572">
        <v>0</v>
      </c>
      <c r="I39" s="575">
        <v>179</v>
      </c>
      <c r="J39" s="575">
        <v>0</v>
      </c>
      <c r="K39" s="572"/>
      <c r="L39" s="572">
        <v>0</v>
      </c>
      <c r="M39" s="575">
        <v>128</v>
      </c>
      <c r="N39" s="575">
        <v>0</v>
      </c>
      <c r="O39" s="583"/>
      <c r="P39" s="57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204</v>
      </c>
      <c r="B3" s="383">
        <f>SUBTOTAL(9,B6:B1048576)</f>
        <v>10481175</v>
      </c>
      <c r="C3" s="384">
        <f t="shared" ref="C3:R3" si="0">SUBTOTAL(9,C6:C1048576)</f>
        <v>19</v>
      </c>
      <c r="D3" s="384">
        <f t="shared" si="0"/>
        <v>11201430</v>
      </c>
      <c r="E3" s="384">
        <f t="shared" si="0"/>
        <v>22.070237543577491</v>
      </c>
      <c r="F3" s="384">
        <f t="shared" si="0"/>
        <v>9724666</v>
      </c>
      <c r="G3" s="385">
        <f>IF(B3&lt;&gt;0,F3/B3,"")</f>
        <v>0.92782211918033997</v>
      </c>
      <c r="H3" s="383">
        <f t="shared" si="0"/>
        <v>197462.30000000005</v>
      </c>
      <c r="I3" s="384">
        <f t="shared" si="0"/>
        <v>1</v>
      </c>
      <c r="J3" s="384">
        <f t="shared" si="0"/>
        <v>319932.4800000001</v>
      </c>
      <c r="K3" s="384">
        <f t="shared" si="0"/>
        <v>1.6202205686857696</v>
      </c>
      <c r="L3" s="384">
        <f t="shared" si="0"/>
        <v>297934.19999999995</v>
      </c>
      <c r="M3" s="386">
        <f>IF(H3&lt;&gt;0,L3/H3,"")</f>
        <v>1.5088156068272267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171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3917</v>
      </c>
      <c r="B6" s="638">
        <v>12714</v>
      </c>
      <c r="C6" s="560">
        <v>1</v>
      </c>
      <c r="D6" s="638">
        <v>28208</v>
      </c>
      <c r="E6" s="560">
        <v>2.2186565990246971</v>
      </c>
      <c r="F6" s="638">
        <v>25247</v>
      </c>
      <c r="G6" s="581">
        <v>1.9857637250275286</v>
      </c>
      <c r="H6" s="638"/>
      <c r="I6" s="560"/>
      <c r="J6" s="638"/>
      <c r="K6" s="560"/>
      <c r="L6" s="638"/>
      <c r="M6" s="581"/>
      <c r="N6" s="638"/>
      <c r="O6" s="560"/>
      <c r="P6" s="638"/>
      <c r="Q6" s="560"/>
      <c r="R6" s="638"/>
      <c r="S6" s="611"/>
    </row>
    <row r="7" spans="1:19" ht="14.4" customHeight="1" x14ac:dyDescent="0.3">
      <c r="A7" s="593" t="s">
        <v>3918</v>
      </c>
      <c r="B7" s="650">
        <v>48900</v>
      </c>
      <c r="C7" s="566">
        <v>1</v>
      </c>
      <c r="D7" s="650">
        <v>52021</v>
      </c>
      <c r="E7" s="566">
        <v>1.0638241308793457</v>
      </c>
      <c r="F7" s="650">
        <v>56278</v>
      </c>
      <c r="G7" s="582">
        <v>1.150879345603272</v>
      </c>
      <c r="H7" s="650"/>
      <c r="I7" s="566"/>
      <c r="J7" s="650"/>
      <c r="K7" s="566"/>
      <c r="L7" s="650"/>
      <c r="M7" s="582"/>
      <c r="N7" s="650"/>
      <c r="O7" s="566"/>
      <c r="P7" s="650"/>
      <c r="Q7" s="566"/>
      <c r="R7" s="650"/>
      <c r="S7" s="612"/>
    </row>
    <row r="8" spans="1:19" ht="14.4" customHeight="1" x14ac:dyDescent="0.3">
      <c r="A8" s="593" t="s">
        <v>3919</v>
      </c>
      <c r="B8" s="650">
        <v>48900</v>
      </c>
      <c r="C8" s="566">
        <v>1</v>
      </c>
      <c r="D8" s="650">
        <v>60386</v>
      </c>
      <c r="E8" s="566">
        <v>1.2348875255623721</v>
      </c>
      <c r="F8" s="650">
        <v>60767</v>
      </c>
      <c r="G8" s="582">
        <v>1.242678936605317</v>
      </c>
      <c r="H8" s="650"/>
      <c r="I8" s="566"/>
      <c r="J8" s="650"/>
      <c r="K8" s="566"/>
      <c r="L8" s="650"/>
      <c r="M8" s="582"/>
      <c r="N8" s="650"/>
      <c r="O8" s="566"/>
      <c r="P8" s="650"/>
      <c r="Q8" s="566"/>
      <c r="R8" s="650"/>
      <c r="S8" s="612"/>
    </row>
    <row r="9" spans="1:19" ht="14.4" customHeight="1" x14ac:dyDescent="0.3">
      <c r="A9" s="593" t="s">
        <v>3920</v>
      </c>
      <c r="B9" s="650">
        <v>9593</v>
      </c>
      <c r="C9" s="566">
        <v>1</v>
      </c>
      <c r="D9" s="650">
        <v>7216</v>
      </c>
      <c r="E9" s="566">
        <v>0.75221515688522878</v>
      </c>
      <c r="F9" s="650">
        <v>8863</v>
      </c>
      <c r="G9" s="582">
        <v>0.92390284582508075</v>
      </c>
      <c r="H9" s="650"/>
      <c r="I9" s="566"/>
      <c r="J9" s="650"/>
      <c r="K9" s="566"/>
      <c r="L9" s="650"/>
      <c r="M9" s="582"/>
      <c r="N9" s="650"/>
      <c r="O9" s="566"/>
      <c r="P9" s="650"/>
      <c r="Q9" s="566"/>
      <c r="R9" s="650"/>
      <c r="S9" s="612"/>
    </row>
    <row r="10" spans="1:19" ht="14.4" customHeight="1" x14ac:dyDescent="0.3">
      <c r="A10" s="593" t="s">
        <v>3921</v>
      </c>
      <c r="B10" s="650">
        <v>5542</v>
      </c>
      <c r="C10" s="566">
        <v>1</v>
      </c>
      <c r="D10" s="650">
        <v>4592</v>
      </c>
      <c r="E10" s="566">
        <v>0.82858173944424396</v>
      </c>
      <c r="F10" s="650">
        <v>3011</v>
      </c>
      <c r="G10" s="582">
        <v>0.54330566582461204</v>
      </c>
      <c r="H10" s="650"/>
      <c r="I10" s="566"/>
      <c r="J10" s="650"/>
      <c r="K10" s="566"/>
      <c r="L10" s="650"/>
      <c r="M10" s="582"/>
      <c r="N10" s="650"/>
      <c r="O10" s="566"/>
      <c r="P10" s="650"/>
      <c r="Q10" s="566"/>
      <c r="R10" s="650"/>
      <c r="S10" s="612"/>
    </row>
    <row r="11" spans="1:19" ht="14.4" customHeight="1" x14ac:dyDescent="0.3">
      <c r="A11" s="593" t="s">
        <v>3922</v>
      </c>
      <c r="B11" s="650">
        <v>4564</v>
      </c>
      <c r="C11" s="566">
        <v>1</v>
      </c>
      <c r="D11" s="650">
        <v>4264</v>
      </c>
      <c r="E11" s="566">
        <v>0.93426818580192816</v>
      </c>
      <c r="F11" s="650">
        <v>5266</v>
      </c>
      <c r="G11" s="582">
        <v>1.1538124452234881</v>
      </c>
      <c r="H11" s="650"/>
      <c r="I11" s="566"/>
      <c r="J11" s="650"/>
      <c r="K11" s="566"/>
      <c r="L11" s="650"/>
      <c r="M11" s="582"/>
      <c r="N11" s="650"/>
      <c r="O11" s="566"/>
      <c r="P11" s="650"/>
      <c r="Q11" s="566"/>
      <c r="R11" s="650"/>
      <c r="S11" s="612"/>
    </row>
    <row r="12" spans="1:19" ht="14.4" customHeight="1" x14ac:dyDescent="0.3">
      <c r="A12" s="593" t="s">
        <v>3923</v>
      </c>
      <c r="B12" s="650"/>
      <c r="C12" s="566"/>
      <c r="D12" s="650">
        <v>0</v>
      </c>
      <c r="E12" s="566"/>
      <c r="F12" s="650"/>
      <c r="G12" s="582"/>
      <c r="H12" s="650"/>
      <c r="I12" s="566"/>
      <c r="J12" s="650"/>
      <c r="K12" s="566"/>
      <c r="L12" s="650"/>
      <c r="M12" s="582"/>
      <c r="N12" s="650"/>
      <c r="O12" s="566"/>
      <c r="P12" s="650"/>
      <c r="Q12" s="566"/>
      <c r="R12" s="650"/>
      <c r="S12" s="612"/>
    </row>
    <row r="13" spans="1:19" ht="14.4" customHeight="1" x14ac:dyDescent="0.3">
      <c r="A13" s="593" t="s">
        <v>3924</v>
      </c>
      <c r="B13" s="650">
        <v>326</v>
      </c>
      <c r="C13" s="566">
        <v>1</v>
      </c>
      <c r="D13" s="650"/>
      <c r="E13" s="566"/>
      <c r="F13" s="650">
        <v>327</v>
      </c>
      <c r="G13" s="582">
        <v>1.0030674846625767</v>
      </c>
      <c r="H13" s="650"/>
      <c r="I13" s="566"/>
      <c r="J13" s="650"/>
      <c r="K13" s="566"/>
      <c r="L13" s="650"/>
      <c r="M13" s="582"/>
      <c r="N13" s="650"/>
      <c r="O13" s="566"/>
      <c r="P13" s="650"/>
      <c r="Q13" s="566"/>
      <c r="R13" s="650"/>
      <c r="S13" s="612"/>
    </row>
    <row r="14" spans="1:19" ht="14.4" customHeight="1" x14ac:dyDescent="0.3">
      <c r="A14" s="593" t="s">
        <v>3925</v>
      </c>
      <c r="B14" s="650">
        <v>12714</v>
      </c>
      <c r="C14" s="566">
        <v>1</v>
      </c>
      <c r="D14" s="650">
        <v>11842</v>
      </c>
      <c r="E14" s="566">
        <v>0.93141418908290075</v>
      </c>
      <c r="F14" s="650">
        <v>10137</v>
      </c>
      <c r="G14" s="582">
        <v>0.79731005191127891</v>
      </c>
      <c r="H14" s="650"/>
      <c r="I14" s="566"/>
      <c r="J14" s="650"/>
      <c r="K14" s="566"/>
      <c r="L14" s="650"/>
      <c r="M14" s="582"/>
      <c r="N14" s="650"/>
      <c r="O14" s="566"/>
      <c r="P14" s="650"/>
      <c r="Q14" s="566"/>
      <c r="R14" s="650"/>
      <c r="S14" s="612"/>
    </row>
    <row r="15" spans="1:19" ht="14.4" customHeight="1" x14ac:dyDescent="0.3">
      <c r="A15" s="593" t="s">
        <v>3926</v>
      </c>
      <c r="B15" s="650">
        <v>1630</v>
      </c>
      <c r="C15" s="566">
        <v>1</v>
      </c>
      <c r="D15" s="650">
        <v>328</v>
      </c>
      <c r="E15" s="566">
        <v>0.20122699386503068</v>
      </c>
      <c r="F15" s="650">
        <v>1635</v>
      </c>
      <c r="G15" s="582">
        <v>1.0030674846625767</v>
      </c>
      <c r="H15" s="650"/>
      <c r="I15" s="566"/>
      <c r="J15" s="650"/>
      <c r="K15" s="566"/>
      <c r="L15" s="650"/>
      <c r="M15" s="582"/>
      <c r="N15" s="650"/>
      <c r="O15" s="566"/>
      <c r="P15" s="650"/>
      <c r="Q15" s="566"/>
      <c r="R15" s="650"/>
      <c r="S15" s="612"/>
    </row>
    <row r="16" spans="1:19" ht="14.4" customHeight="1" x14ac:dyDescent="0.3">
      <c r="A16" s="593" t="s">
        <v>3927</v>
      </c>
      <c r="B16" s="650"/>
      <c r="C16" s="566"/>
      <c r="D16" s="650">
        <v>328</v>
      </c>
      <c r="E16" s="566"/>
      <c r="F16" s="650">
        <v>327</v>
      </c>
      <c r="G16" s="582"/>
      <c r="H16" s="650"/>
      <c r="I16" s="566"/>
      <c r="J16" s="650"/>
      <c r="K16" s="566"/>
      <c r="L16" s="650"/>
      <c r="M16" s="582"/>
      <c r="N16" s="650"/>
      <c r="O16" s="566"/>
      <c r="P16" s="650"/>
      <c r="Q16" s="566"/>
      <c r="R16" s="650"/>
      <c r="S16" s="612"/>
    </row>
    <row r="17" spans="1:19" ht="14.4" customHeight="1" x14ac:dyDescent="0.3">
      <c r="A17" s="593" t="s">
        <v>3928</v>
      </c>
      <c r="B17" s="650">
        <v>1990</v>
      </c>
      <c r="C17" s="566">
        <v>1</v>
      </c>
      <c r="D17" s="650">
        <v>656</v>
      </c>
      <c r="E17" s="566">
        <v>0.32964824120603015</v>
      </c>
      <c r="F17" s="650">
        <v>654</v>
      </c>
      <c r="G17" s="582">
        <v>0.32864321608040203</v>
      </c>
      <c r="H17" s="650"/>
      <c r="I17" s="566"/>
      <c r="J17" s="650"/>
      <c r="K17" s="566"/>
      <c r="L17" s="650"/>
      <c r="M17" s="582"/>
      <c r="N17" s="650"/>
      <c r="O17" s="566"/>
      <c r="P17" s="650"/>
      <c r="Q17" s="566"/>
      <c r="R17" s="650"/>
      <c r="S17" s="612"/>
    </row>
    <row r="18" spans="1:19" ht="14.4" customHeight="1" x14ac:dyDescent="0.3">
      <c r="A18" s="593" t="s">
        <v>3929</v>
      </c>
      <c r="B18" s="650">
        <v>34882</v>
      </c>
      <c r="C18" s="566">
        <v>1</v>
      </c>
      <c r="D18" s="650">
        <v>35752</v>
      </c>
      <c r="E18" s="566">
        <v>1.0249412304340348</v>
      </c>
      <c r="F18" s="650">
        <v>40582</v>
      </c>
      <c r="G18" s="582">
        <v>1.1634080614643656</v>
      </c>
      <c r="H18" s="650"/>
      <c r="I18" s="566"/>
      <c r="J18" s="650"/>
      <c r="K18" s="566"/>
      <c r="L18" s="650"/>
      <c r="M18" s="582"/>
      <c r="N18" s="650"/>
      <c r="O18" s="566"/>
      <c r="P18" s="650"/>
      <c r="Q18" s="566"/>
      <c r="R18" s="650"/>
      <c r="S18" s="612"/>
    </row>
    <row r="19" spans="1:19" ht="14.4" customHeight="1" x14ac:dyDescent="0.3">
      <c r="A19" s="593" t="s">
        <v>3930</v>
      </c>
      <c r="B19" s="650">
        <v>326</v>
      </c>
      <c r="C19" s="566">
        <v>1</v>
      </c>
      <c r="D19" s="650">
        <v>656</v>
      </c>
      <c r="E19" s="566">
        <v>2.0122699386503067</v>
      </c>
      <c r="F19" s="650"/>
      <c r="G19" s="582"/>
      <c r="H19" s="650"/>
      <c r="I19" s="566"/>
      <c r="J19" s="650"/>
      <c r="K19" s="566"/>
      <c r="L19" s="650"/>
      <c r="M19" s="582"/>
      <c r="N19" s="650"/>
      <c r="O19" s="566"/>
      <c r="P19" s="650"/>
      <c r="Q19" s="566"/>
      <c r="R19" s="650"/>
      <c r="S19" s="612"/>
    </row>
    <row r="20" spans="1:19" ht="14.4" customHeight="1" x14ac:dyDescent="0.3">
      <c r="A20" s="593" t="s">
        <v>3931</v>
      </c>
      <c r="B20" s="650">
        <v>4238</v>
      </c>
      <c r="C20" s="566">
        <v>1</v>
      </c>
      <c r="D20" s="650">
        <v>2952</v>
      </c>
      <c r="E20" s="566">
        <v>0.69655497876356776</v>
      </c>
      <c r="F20" s="650">
        <v>1635</v>
      </c>
      <c r="G20" s="582">
        <v>0.38579518640868332</v>
      </c>
      <c r="H20" s="650"/>
      <c r="I20" s="566"/>
      <c r="J20" s="650"/>
      <c r="K20" s="566"/>
      <c r="L20" s="650"/>
      <c r="M20" s="582"/>
      <c r="N20" s="650"/>
      <c r="O20" s="566"/>
      <c r="P20" s="650"/>
      <c r="Q20" s="566"/>
      <c r="R20" s="650"/>
      <c r="S20" s="612"/>
    </row>
    <row r="21" spans="1:19" ht="14.4" customHeight="1" x14ac:dyDescent="0.3">
      <c r="A21" s="593" t="s">
        <v>3932</v>
      </c>
      <c r="B21" s="650">
        <v>326</v>
      </c>
      <c r="C21" s="566">
        <v>1</v>
      </c>
      <c r="D21" s="650">
        <v>433</v>
      </c>
      <c r="E21" s="566">
        <v>1.3282208588957056</v>
      </c>
      <c r="F21" s="650">
        <v>327</v>
      </c>
      <c r="G21" s="582">
        <v>1.0030674846625767</v>
      </c>
      <c r="H21" s="650"/>
      <c r="I21" s="566"/>
      <c r="J21" s="650"/>
      <c r="K21" s="566"/>
      <c r="L21" s="650"/>
      <c r="M21" s="582"/>
      <c r="N21" s="650"/>
      <c r="O21" s="566"/>
      <c r="P21" s="650"/>
      <c r="Q21" s="566"/>
      <c r="R21" s="650"/>
      <c r="S21" s="612"/>
    </row>
    <row r="22" spans="1:19" ht="14.4" customHeight="1" x14ac:dyDescent="0.3">
      <c r="A22" s="593" t="s">
        <v>3933</v>
      </c>
      <c r="B22" s="650">
        <v>326</v>
      </c>
      <c r="C22" s="566">
        <v>1</v>
      </c>
      <c r="D22" s="650">
        <v>1312</v>
      </c>
      <c r="E22" s="566">
        <v>4.0245398773006134</v>
      </c>
      <c r="F22" s="650">
        <v>1308</v>
      </c>
      <c r="G22" s="582">
        <v>4.0122699386503067</v>
      </c>
      <c r="H22" s="650"/>
      <c r="I22" s="566"/>
      <c r="J22" s="650"/>
      <c r="K22" s="566"/>
      <c r="L22" s="650"/>
      <c r="M22" s="582"/>
      <c r="N22" s="650"/>
      <c r="O22" s="566"/>
      <c r="P22" s="650"/>
      <c r="Q22" s="566"/>
      <c r="R22" s="650"/>
      <c r="S22" s="612"/>
    </row>
    <row r="23" spans="1:19" ht="14.4" customHeight="1" x14ac:dyDescent="0.3">
      <c r="A23" s="593" t="s">
        <v>3934</v>
      </c>
      <c r="B23" s="650">
        <v>10260300</v>
      </c>
      <c r="C23" s="566">
        <v>1</v>
      </c>
      <c r="D23" s="650">
        <v>10959324</v>
      </c>
      <c r="E23" s="566">
        <v>1.0681290020759626</v>
      </c>
      <c r="F23" s="650">
        <v>9473606</v>
      </c>
      <c r="G23" s="582">
        <v>0.92332641345769617</v>
      </c>
      <c r="H23" s="650">
        <v>197462.30000000005</v>
      </c>
      <c r="I23" s="566">
        <v>1</v>
      </c>
      <c r="J23" s="650">
        <v>319932.4800000001</v>
      </c>
      <c r="K23" s="566">
        <v>1.6202205686857696</v>
      </c>
      <c r="L23" s="650">
        <v>297934.19999999995</v>
      </c>
      <c r="M23" s="582">
        <v>1.5088156068272267</v>
      </c>
      <c r="N23" s="650"/>
      <c r="O23" s="566"/>
      <c r="P23" s="650"/>
      <c r="Q23" s="566"/>
      <c r="R23" s="650"/>
      <c r="S23" s="612"/>
    </row>
    <row r="24" spans="1:19" ht="14.4" customHeight="1" x14ac:dyDescent="0.3">
      <c r="A24" s="593" t="s">
        <v>3935</v>
      </c>
      <c r="B24" s="650">
        <v>32600</v>
      </c>
      <c r="C24" s="566">
        <v>1</v>
      </c>
      <c r="D24" s="650">
        <v>29520</v>
      </c>
      <c r="E24" s="566">
        <v>0.90552147239263803</v>
      </c>
      <c r="F24" s="650">
        <v>32046</v>
      </c>
      <c r="G24" s="582">
        <v>0.98300613496932521</v>
      </c>
      <c r="H24" s="650"/>
      <c r="I24" s="566"/>
      <c r="J24" s="650"/>
      <c r="K24" s="566"/>
      <c r="L24" s="650"/>
      <c r="M24" s="582"/>
      <c r="N24" s="650"/>
      <c r="O24" s="566"/>
      <c r="P24" s="650"/>
      <c r="Q24" s="566"/>
      <c r="R24" s="650"/>
      <c r="S24" s="612"/>
    </row>
    <row r="25" spans="1:19" ht="14.4" customHeight="1" x14ac:dyDescent="0.3">
      <c r="A25" s="593" t="s">
        <v>3936</v>
      </c>
      <c r="B25" s="650"/>
      <c r="C25" s="566"/>
      <c r="D25" s="650"/>
      <c r="E25" s="566"/>
      <c r="F25" s="650">
        <v>654</v>
      </c>
      <c r="G25" s="582"/>
      <c r="H25" s="650"/>
      <c r="I25" s="566"/>
      <c r="J25" s="650"/>
      <c r="K25" s="566"/>
      <c r="L25" s="650"/>
      <c r="M25" s="582"/>
      <c r="N25" s="650"/>
      <c r="O25" s="566"/>
      <c r="P25" s="650"/>
      <c r="Q25" s="566"/>
      <c r="R25" s="650"/>
      <c r="S25" s="612"/>
    </row>
    <row r="26" spans="1:19" ht="14.4" customHeight="1" x14ac:dyDescent="0.3">
      <c r="A26" s="593" t="s">
        <v>3937</v>
      </c>
      <c r="B26" s="650">
        <v>652</v>
      </c>
      <c r="C26" s="566">
        <v>1</v>
      </c>
      <c r="D26" s="650"/>
      <c r="E26" s="566"/>
      <c r="F26" s="650">
        <v>981</v>
      </c>
      <c r="G26" s="582">
        <v>1.5046012269938651</v>
      </c>
      <c r="H26" s="650"/>
      <c r="I26" s="566"/>
      <c r="J26" s="650"/>
      <c r="K26" s="566"/>
      <c r="L26" s="650"/>
      <c r="M26" s="582"/>
      <c r="N26" s="650"/>
      <c r="O26" s="566"/>
      <c r="P26" s="650"/>
      <c r="Q26" s="566"/>
      <c r="R26" s="650"/>
      <c r="S26" s="612"/>
    </row>
    <row r="27" spans="1:19" ht="14.4" customHeight="1" thickBot="1" x14ac:dyDescent="0.35">
      <c r="A27" s="640" t="s">
        <v>3938</v>
      </c>
      <c r="B27" s="639">
        <v>652</v>
      </c>
      <c r="C27" s="572">
        <v>1</v>
      </c>
      <c r="D27" s="639">
        <v>1640</v>
      </c>
      <c r="E27" s="572">
        <v>2.5153374233128836</v>
      </c>
      <c r="F27" s="639">
        <v>1015</v>
      </c>
      <c r="G27" s="583">
        <v>1.5567484662576687</v>
      </c>
      <c r="H27" s="639"/>
      <c r="I27" s="572"/>
      <c r="J27" s="639"/>
      <c r="K27" s="572"/>
      <c r="L27" s="639"/>
      <c r="M27" s="583"/>
      <c r="N27" s="639"/>
      <c r="O27" s="572"/>
      <c r="P27" s="639"/>
      <c r="Q27" s="572"/>
      <c r="R27" s="639"/>
      <c r="S27" s="61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204</v>
      </c>
      <c r="F3" s="311">
        <f t="shared" ref="F3:O3" si="0">SUBTOTAL(9,F6:F1048576)</f>
        <v>20777.48</v>
      </c>
      <c r="G3" s="312">
        <f t="shared" si="0"/>
        <v>10678637.300000001</v>
      </c>
      <c r="H3" s="312"/>
      <c r="I3" s="312"/>
      <c r="J3" s="312">
        <f t="shared" si="0"/>
        <v>21279.690000000002</v>
      </c>
      <c r="K3" s="312">
        <f t="shared" si="0"/>
        <v>11521362.48</v>
      </c>
      <c r="L3" s="312"/>
      <c r="M3" s="312"/>
      <c r="N3" s="312">
        <f t="shared" si="0"/>
        <v>18884.989999999998</v>
      </c>
      <c r="O3" s="312">
        <f t="shared" si="0"/>
        <v>10022600.199999999</v>
      </c>
      <c r="P3" s="112">
        <f>IF(G3=0,0,O3/G3)</f>
        <v>0.93856546658813844</v>
      </c>
      <c r="Q3" s="313">
        <f>IF(N3=0,0,O3/N3)</f>
        <v>530.71779227841796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160</v>
      </c>
      <c r="E4" s="464" t="s">
        <v>119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2"/>
      <c r="B5" s="641"/>
      <c r="C5" s="642"/>
      <c r="D5" s="643"/>
      <c r="E5" s="644"/>
      <c r="F5" s="651" t="s">
        <v>129</v>
      </c>
      <c r="G5" s="652" t="s">
        <v>17</v>
      </c>
      <c r="H5" s="653"/>
      <c r="I5" s="653"/>
      <c r="J5" s="651" t="s">
        <v>129</v>
      </c>
      <c r="K5" s="652" t="s">
        <v>17</v>
      </c>
      <c r="L5" s="653"/>
      <c r="M5" s="653"/>
      <c r="N5" s="651" t="s">
        <v>129</v>
      </c>
      <c r="O5" s="652" t="s">
        <v>17</v>
      </c>
      <c r="P5" s="654"/>
      <c r="Q5" s="649"/>
    </row>
    <row r="6" spans="1:17" ht="14.4" customHeight="1" x14ac:dyDescent="0.3">
      <c r="A6" s="559" t="s">
        <v>3939</v>
      </c>
      <c r="B6" s="560" t="s">
        <v>3867</v>
      </c>
      <c r="C6" s="560" t="s">
        <v>3874</v>
      </c>
      <c r="D6" s="560" t="s">
        <v>3881</v>
      </c>
      <c r="E6" s="560" t="s">
        <v>3882</v>
      </c>
      <c r="F6" s="563"/>
      <c r="G6" s="563"/>
      <c r="H6" s="563"/>
      <c r="I6" s="563"/>
      <c r="J6" s="563"/>
      <c r="K6" s="563"/>
      <c r="L6" s="563"/>
      <c r="M6" s="563"/>
      <c r="N6" s="563">
        <v>1</v>
      </c>
      <c r="O6" s="563">
        <v>34</v>
      </c>
      <c r="P6" s="581"/>
      <c r="Q6" s="564">
        <v>34</v>
      </c>
    </row>
    <row r="7" spans="1:17" ht="14.4" customHeight="1" x14ac:dyDescent="0.3">
      <c r="A7" s="565" t="s">
        <v>3939</v>
      </c>
      <c r="B7" s="566" t="s">
        <v>3898</v>
      </c>
      <c r="C7" s="566" t="s">
        <v>3874</v>
      </c>
      <c r="D7" s="566" t="s">
        <v>3881</v>
      </c>
      <c r="E7" s="566" t="s">
        <v>3882</v>
      </c>
      <c r="F7" s="569"/>
      <c r="G7" s="569"/>
      <c r="H7" s="569"/>
      <c r="I7" s="569"/>
      <c r="J7" s="569"/>
      <c r="K7" s="569"/>
      <c r="L7" s="569"/>
      <c r="M7" s="569"/>
      <c r="N7" s="569">
        <v>1</v>
      </c>
      <c r="O7" s="569">
        <v>34</v>
      </c>
      <c r="P7" s="582"/>
      <c r="Q7" s="570">
        <v>34</v>
      </c>
    </row>
    <row r="8" spans="1:17" ht="14.4" customHeight="1" x14ac:dyDescent="0.3">
      <c r="A8" s="565" t="s">
        <v>3939</v>
      </c>
      <c r="B8" s="566" t="s">
        <v>3898</v>
      </c>
      <c r="C8" s="566" t="s">
        <v>3874</v>
      </c>
      <c r="D8" s="566" t="s">
        <v>3894</v>
      </c>
      <c r="E8" s="566" t="s">
        <v>3895</v>
      </c>
      <c r="F8" s="569">
        <v>39</v>
      </c>
      <c r="G8" s="569">
        <v>12714</v>
      </c>
      <c r="H8" s="569">
        <v>1</v>
      </c>
      <c r="I8" s="569">
        <v>326</v>
      </c>
      <c r="J8" s="569">
        <v>86</v>
      </c>
      <c r="K8" s="569">
        <v>28208</v>
      </c>
      <c r="L8" s="569">
        <v>2.2186565990246971</v>
      </c>
      <c r="M8" s="569">
        <v>328</v>
      </c>
      <c r="N8" s="569">
        <v>77</v>
      </c>
      <c r="O8" s="569">
        <v>25179</v>
      </c>
      <c r="P8" s="582">
        <v>1.9804152902312411</v>
      </c>
      <c r="Q8" s="570">
        <v>327</v>
      </c>
    </row>
    <row r="9" spans="1:17" ht="14.4" customHeight="1" x14ac:dyDescent="0.3">
      <c r="A9" s="565" t="s">
        <v>3940</v>
      </c>
      <c r="B9" s="566" t="s">
        <v>3898</v>
      </c>
      <c r="C9" s="566" t="s">
        <v>3874</v>
      </c>
      <c r="D9" s="566" t="s">
        <v>3881</v>
      </c>
      <c r="E9" s="566" t="s">
        <v>3882</v>
      </c>
      <c r="F9" s="569"/>
      <c r="G9" s="569"/>
      <c r="H9" s="569"/>
      <c r="I9" s="569"/>
      <c r="J9" s="569">
        <v>1</v>
      </c>
      <c r="K9" s="569">
        <v>34</v>
      </c>
      <c r="L9" s="569"/>
      <c r="M9" s="569">
        <v>34</v>
      </c>
      <c r="N9" s="569">
        <v>1</v>
      </c>
      <c r="O9" s="569">
        <v>34</v>
      </c>
      <c r="P9" s="582"/>
      <c r="Q9" s="570">
        <v>34</v>
      </c>
    </row>
    <row r="10" spans="1:17" ht="14.4" customHeight="1" x14ac:dyDescent="0.3">
      <c r="A10" s="565" t="s">
        <v>3940</v>
      </c>
      <c r="B10" s="566" t="s">
        <v>3898</v>
      </c>
      <c r="C10" s="566" t="s">
        <v>3874</v>
      </c>
      <c r="D10" s="566" t="s">
        <v>3894</v>
      </c>
      <c r="E10" s="566" t="s">
        <v>3895</v>
      </c>
      <c r="F10" s="569">
        <v>150</v>
      </c>
      <c r="G10" s="569">
        <v>48900</v>
      </c>
      <c r="H10" s="569">
        <v>1</v>
      </c>
      <c r="I10" s="569">
        <v>326</v>
      </c>
      <c r="J10" s="569">
        <v>158</v>
      </c>
      <c r="K10" s="569">
        <v>51824</v>
      </c>
      <c r="L10" s="569">
        <v>1.0597955010224949</v>
      </c>
      <c r="M10" s="569">
        <v>328</v>
      </c>
      <c r="N10" s="569">
        <v>172</v>
      </c>
      <c r="O10" s="569">
        <v>56244</v>
      </c>
      <c r="P10" s="582">
        <v>1.1501840490797546</v>
      </c>
      <c r="Q10" s="570">
        <v>327</v>
      </c>
    </row>
    <row r="11" spans="1:17" ht="14.4" customHeight="1" x14ac:dyDescent="0.3">
      <c r="A11" s="565" t="s">
        <v>3940</v>
      </c>
      <c r="B11" s="566" t="s">
        <v>3898</v>
      </c>
      <c r="C11" s="566" t="s">
        <v>3874</v>
      </c>
      <c r="D11" s="566" t="s">
        <v>3911</v>
      </c>
      <c r="E11" s="566" t="s">
        <v>3912</v>
      </c>
      <c r="F11" s="569"/>
      <c r="G11" s="569"/>
      <c r="H11" s="569"/>
      <c r="I11" s="569"/>
      <c r="J11" s="569">
        <v>1</v>
      </c>
      <c r="K11" s="569">
        <v>163</v>
      </c>
      <c r="L11" s="569"/>
      <c r="M11" s="569">
        <v>163</v>
      </c>
      <c r="N11" s="569"/>
      <c r="O11" s="569"/>
      <c r="P11" s="582"/>
      <c r="Q11" s="570"/>
    </row>
    <row r="12" spans="1:17" ht="14.4" customHeight="1" x14ac:dyDescent="0.3">
      <c r="A12" s="565" t="s">
        <v>3941</v>
      </c>
      <c r="B12" s="566" t="s">
        <v>3867</v>
      </c>
      <c r="C12" s="566" t="s">
        <v>3874</v>
      </c>
      <c r="D12" s="566" t="s">
        <v>3881</v>
      </c>
      <c r="E12" s="566" t="s">
        <v>3882</v>
      </c>
      <c r="F12" s="569"/>
      <c r="G12" s="569"/>
      <c r="H12" s="569"/>
      <c r="I12" s="569"/>
      <c r="J12" s="569">
        <v>1</v>
      </c>
      <c r="K12" s="569">
        <v>34</v>
      </c>
      <c r="L12" s="569"/>
      <c r="M12" s="569">
        <v>34</v>
      </c>
      <c r="N12" s="569"/>
      <c r="O12" s="569"/>
      <c r="P12" s="582"/>
      <c r="Q12" s="570"/>
    </row>
    <row r="13" spans="1:17" ht="14.4" customHeight="1" x14ac:dyDescent="0.3">
      <c r="A13" s="565" t="s">
        <v>3941</v>
      </c>
      <c r="B13" s="566" t="s">
        <v>3898</v>
      </c>
      <c r="C13" s="566" t="s">
        <v>3874</v>
      </c>
      <c r="D13" s="566" t="s">
        <v>3881</v>
      </c>
      <c r="E13" s="566" t="s">
        <v>3882</v>
      </c>
      <c r="F13" s="569"/>
      <c r="G13" s="569"/>
      <c r="H13" s="569"/>
      <c r="I13" s="569"/>
      <c r="J13" s="569"/>
      <c r="K13" s="569"/>
      <c r="L13" s="569"/>
      <c r="M13" s="569"/>
      <c r="N13" s="569">
        <v>8</v>
      </c>
      <c r="O13" s="569">
        <v>272</v>
      </c>
      <c r="P13" s="582"/>
      <c r="Q13" s="570">
        <v>34</v>
      </c>
    </row>
    <row r="14" spans="1:17" ht="14.4" customHeight="1" x14ac:dyDescent="0.3">
      <c r="A14" s="565" t="s">
        <v>3941</v>
      </c>
      <c r="B14" s="566" t="s">
        <v>3898</v>
      </c>
      <c r="C14" s="566" t="s">
        <v>3874</v>
      </c>
      <c r="D14" s="566" t="s">
        <v>3894</v>
      </c>
      <c r="E14" s="566" t="s">
        <v>3895</v>
      </c>
      <c r="F14" s="569">
        <v>150</v>
      </c>
      <c r="G14" s="569">
        <v>48900</v>
      </c>
      <c r="H14" s="569">
        <v>1</v>
      </c>
      <c r="I14" s="569">
        <v>326</v>
      </c>
      <c r="J14" s="569">
        <v>184</v>
      </c>
      <c r="K14" s="569">
        <v>60352</v>
      </c>
      <c r="L14" s="569">
        <v>1.2341922290388547</v>
      </c>
      <c r="M14" s="569">
        <v>328</v>
      </c>
      <c r="N14" s="569">
        <v>185</v>
      </c>
      <c r="O14" s="569">
        <v>60495</v>
      </c>
      <c r="P14" s="582">
        <v>1.237116564417178</v>
      </c>
      <c r="Q14" s="570">
        <v>327</v>
      </c>
    </row>
    <row r="15" spans="1:17" ht="14.4" customHeight="1" x14ac:dyDescent="0.3">
      <c r="A15" s="565" t="s">
        <v>3942</v>
      </c>
      <c r="B15" s="566" t="s">
        <v>3867</v>
      </c>
      <c r="C15" s="566" t="s">
        <v>3874</v>
      </c>
      <c r="D15" s="566" t="s">
        <v>3888</v>
      </c>
      <c r="E15" s="566" t="s">
        <v>3889</v>
      </c>
      <c r="F15" s="569">
        <v>1</v>
      </c>
      <c r="G15" s="569">
        <v>431</v>
      </c>
      <c r="H15" s="569">
        <v>1</v>
      </c>
      <c r="I15" s="569">
        <v>431</v>
      </c>
      <c r="J15" s="569"/>
      <c r="K15" s="569"/>
      <c r="L15" s="569"/>
      <c r="M15" s="569"/>
      <c r="N15" s="569"/>
      <c r="O15" s="569"/>
      <c r="P15" s="582"/>
      <c r="Q15" s="570"/>
    </row>
    <row r="16" spans="1:17" ht="14.4" customHeight="1" x14ac:dyDescent="0.3">
      <c r="A16" s="565" t="s">
        <v>3942</v>
      </c>
      <c r="B16" s="566" t="s">
        <v>3898</v>
      </c>
      <c r="C16" s="566" t="s">
        <v>3874</v>
      </c>
      <c r="D16" s="566" t="s">
        <v>3881</v>
      </c>
      <c r="E16" s="566" t="s">
        <v>3882</v>
      </c>
      <c r="F16" s="569">
        <v>1</v>
      </c>
      <c r="G16" s="569">
        <v>34</v>
      </c>
      <c r="H16" s="569">
        <v>1</v>
      </c>
      <c r="I16" s="569">
        <v>34</v>
      </c>
      <c r="J16" s="569"/>
      <c r="K16" s="569"/>
      <c r="L16" s="569"/>
      <c r="M16" s="569"/>
      <c r="N16" s="569">
        <v>1</v>
      </c>
      <c r="O16" s="569">
        <v>34</v>
      </c>
      <c r="P16" s="582">
        <v>1</v>
      </c>
      <c r="Q16" s="570">
        <v>34</v>
      </c>
    </row>
    <row r="17" spans="1:17" ht="14.4" customHeight="1" x14ac:dyDescent="0.3">
      <c r="A17" s="565" t="s">
        <v>3942</v>
      </c>
      <c r="B17" s="566" t="s">
        <v>3898</v>
      </c>
      <c r="C17" s="566" t="s">
        <v>3874</v>
      </c>
      <c r="D17" s="566" t="s">
        <v>3894</v>
      </c>
      <c r="E17" s="566" t="s">
        <v>3895</v>
      </c>
      <c r="F17" s="569">
        <v>28</v>
      </c>
      <c r="G17" s="569">
        <v>9128</v>
      </c>
      <c r="H17" s="569">
        <v>1</v>
      </c>
      <c r="I17" s="569">
        <v>326</v>
      </c>
      <c r="J17" s="569">
        <v>22</v>
      </c>
      <c r="K17" s="569">
        <v>7216</v>
      </c>
      <c r="L17" s="569">
        <v>0.7905346187554777</v>
      </c>
      <c r="M17" s="569">
        <v>328</v>
      </c>
      <c r="N17" s="569">
        <v>27</v>
      </c>
      <c r="O17" s="569">
        <v>8829</v>
      </c>
      <c r="P17" s="582">
        <v>0.96724364592462753</v>
      </c>
      <c r="Q17" s="570">
        <v>327</v>
      </c>
    </row>
    <row r="18" spans="1:17" ht="14.4" customHeight="1" x14ac:dyDescent="0.3">
      <c r="A18" s="565" t="s">
        <v>3943</v>
      </c>
      <c r="B18" s="566" t="s">
        <v>3898</v>
      </c>
      <c r="C18" s="566" t="s">
        <v>3874</v>
      </c>
      <c r="D18" s="566" t="s">
        <v>3881</v>
      </c>
      <c r="E18" s="566" t="s">
        <v>3882</v>
      </c>
      <c r="F18" s="569"/>
      <c r="G18" s="569"/>
      <c r="H18" s="569"/>
      <c r="I18" s="569"/>
      <c r="J18" s="569"/>
      <c r="K18" s="569"/>
      <c r="L18" s="569"/>
      <c r="M18" s="569"/>
      <c r="N18" s="569">
        <v>2</v>
      </c>
      <c r="O18" s="569">
        <v>68</v>
      </c>
      <c r="P18" s="582"/>
      <c r="Q18" s="570">
        <v>34</v>
      </c>
    </row>
    <row r="19" spans="1:17" ht="14.4" customHeight="1" x14ac:dyDescent="0.3">
      <c r="A19" s="565" t="s">
        <v>3943</v>
      </c>
      <c r="B19" s="566" t="s">
        <v>3898</v>
      </c>
      <c r="C19" s="566" t="s">
        <v>3874</v>
      </c>
      <c r="D19" s="566" t="s">
        <v>3894</v>
      </c>
      <c r="E19" s="566" t="s">
        <v>3895</v>
      </c>
      <c r="F19" s="569">
        <v>17</v>
      </c>
      <c r="G19" s="569">
        <v>5542</v>
      </c>
      <c r="H19" s="569">
        <v>1</v>
      </c>
      <c r="I19" s="569">
        <v>326</v>
      </c>
      <c r="J19" s="569">
        <v>14</v>
      </c>
      <c r="K19" s="569">
        <v>4592</v>
      </c>
      <c r="L19" s="569">
        <v>0.82858173944424396</v>
      </c>
      <c r="M19" s="569">
        <v>328</v>
      </c>
      <c r="N19" s="569">
        <v>9</v>
      </c>
      <c r="O19" s="569">
        <v>2943</v>
      </c>
      <c r="P19" s="582">
        <v>0.53103572717430525</v>
      </c>
      <c r="Q19" s="570">
        <v>327</v>
      </c>
    </row>
    <row r="20" spans="1:17" ht="14.4" customHeight="1" x14ac:dyDescent="0.3">
      <c r="A20" s="565" t="s">
        <v>3944</v>
      </c>
      <c r="B20" s="566" t="s">
        <v>3867</v>
      </c>
      <c r="C20" s="566" t="s">
        <v>3874</v>
      </c>
      <c r="D20" s="566" t="s">
        <v>3881</v>
      </c>
      <c r="E20" s="566" t="s">
        <v>3882</v>
      </c>
      <c r="F20" s="569"/>
      <c r="G20" s="569"/>
      <c r="H20" s="569"/>
      <c r="I20" s="569"/>
      <c r="J20" s="569"/>
      <c r="K20" s="569"/>
      <c r="L20" s="569"/>
      <c r="M20" s="569"/>
      <c r="N20" s="569">
        <v>1</v>
      </c>
      <c r="O20" s="569">
        <v>34</v>
      </c>
      <c r="P20" s="582"/>
      <c r="Q20" s="570">
        <v>34</v>
      </c>
    </row>
    <row r="21" spans="1:17" ht="14.4" customHeight="1" x14ac:dyDescent="0.3">
      <c r="A21" s="565" t="s">
        <v>3944</v>
      </c>
      <c r="B21" s="566" t="s">
        <v>3898</v>
      </c>
      <c r="C21" s="566" t="s">
        <v>3874</v>
      </c>
      <c r="D21" s="566" t="s">
        <v>3894</v>
      </c>
      <c r="E21" s="566" t="s">
        <v>3895</v>
      </c>
      <c r="F21" s="569">
        <v>14</v>
      </c>
      <c r="G21" s="569">
        <v>4564</v>
      </c>
      <c r="H21" s="569">
        <v>1</v>
      </c>
      <c r="I21" s="569">
        <v>326</v>
      </c>
      <c r="J21" s="569">
        <v>13</v>
      </c>
      <c r="K21" s="569">
        <v>4264</v>
      </c>
      <c r="L21" s="569">
        <v>0.93426818580192816</v>
      </c>
      <c r="M21" s="569">
        <v>328</v>
      </c>
      <c r="N21" s="569">
        <v>16</v>
      </c>
      <c r="O21" s="569">
        <v>5232</v>
      </c>
      <c r="P21" s="582">
        <v>1.1463628396143735</v>
      </c>
      <c r="Q21" s="570">
        <v>327</v>
      </c>
    </row>
    <row r="22" spans="1:17" ht="14.4" customHeight="1" x14ac:dyDescent="0.3">
      <c r="A22" s="565" t="s">
        <v>3945</v>
      </c>
      <c r="B22" s="566" t="s">
        <v>3946</v>
      </c>
      <c r="C22" s="566" t="s">
        <v>3874</v>
      </c>
      <c r="D22" s="566" t="s">
        <v>3947</v>
      </c>
      <c r="E22" s="566" t="s">
        <v>3948</v>
      </c>
      <c r="F22" s="569"/>
      <c r="G22" s="569"/>
      <c r="H22" s="569"/>
      <c r="I22" s="569"/>
      <c r="J22" s="569">
        <v>11</v>
      </c>
      <c r="K22" s="569">
        <v>0</v>
      </c>
      <c r="L22" s="569"/>
      <c r="M22" s="569">
        <v>0</v>
      </c>
      <c r="N22" s="569"/>
      <c r="O22" s="569"/>
      <c r="P22" s="582"/>
      <c r="Q22" s="570"/>
    </row>
    <row r="23" spans="1:17" ht="14.4" customHeight="1" x14ac:dyDescent="0.3">
      <c r="A23" s="565" t="s">
        <v>3949</v>
      </c>
      <c r="B23" s="566" t="s">
        <v>3898</v>
      </c>
      <c r="C23" s="566" t="s">
        <v>3874</v>
      </c>
      <c r="D23" s="566" t="s">
        <v>3894</v>
      </c>
      <c r="E23" s="566" t="s">
        <v>3895</v>
      </c>
      <c r="F23" s="569">
        <v>1</v>
      </c>
      <c r="G23" s="569">
        <v>326</v>
      </c>
      <c r="H23" s="569">
        <v>1</v>
      </c>
      <c r="I23" s="569">
        <v>326</v>
      </c>
      <c r="J23" s="569"/>
      <c r="K23" s="569"/>
      <c r="L23" s="569"/>
      <c r="M23" s="569"/>
      <c r="N23" s="569">
        <v>1</v>
      </c>
      <c r="O23" s="569">
        <v>327</v>
      </c>
      <c r="P23" s="582">
        <v>1.0030674846625767</v>
      </c>
      <c r="Q23" s="570">
        <v>327</v>
      </c>
    </row>
    <row r="24" spans="1:17" ht="14.4" customHeight="1" x14ac:dyDescent="0.3">
      <c r="A24" s="565" t="s">
        <v>3950</v>
      </c>
      <c r="B24" s="566" t="s">
        <v>3867</v>
      </c>
      <c r="C24" s="566" t="s">
        <v>3874</v>
      </c>
      <c r="D24" s="566" t="s">
        <v>3881</v>
      </c>
      <c r="E24" s="566" t="s">
        <v>3882</v>
      </c>
      <c r="F24" s="569"/>
      <c r="G24" s="569"/>
      <c r="H24" s="569"/>
      <c r="I24" s="569"/>
      <c r="J24" s="569">
        <v>1</v>
      </c>
      <c r="K24" s="569">
        <v>34</v>
      </c>
      <c r="L24" s="569"/>
      <c r="M24" s="569">
        <v>34</v>
      </c>
      <c r="N24" s="569"/>
      <c r="O24" s="569"/>
      <c r="P24" s="582"/>
      <c r="Q24" s="570"/>
    </row>
    <row r="25" spans="1:17" ht="14.4" customHeight="1" x14ac:dyDescent="0.3">
      <c r="A25" s="565" t="s">
        <v>3950</v>
      </c>
      <c r="B25" s="566" t="s">
        <v>3898</v>
      </c>
      <c r="C25" s="566" t="s">
        <v>3874</v>
      </c>
      <c r="D25" s="566" t="s">
        <v>3894</v>
      </c>
      <c r="E25" s="566" t="s">
        <v>3895</v>
      </c>
      <c r="F25" s="569">
        <v>39</v>
      </c>
      <c r="G25" s="569">
        <v>12714</v>
      </c>
      <c r="H25" s="569">
        <v>1</v>
      </c>
      <c r="I25" s="569">
        <v>326</v>
      </c>
      <c r="J25" s="569">
        <v>36</v>
      </c>
      <c r="K25" s="569">
        <v>11808</v>
      </c>
      <c r="L25" s="569">
        <v>0.92873997168475697</v>
      </c>
      <c r="M25" s="569">
        <v>328</v>
      </c>
      <c r="N25" s="569">
        <v>31</v>
      </c>
      <c r="O25" s="569">
        <v>10137</v>
      </c>
      <c r="P25" s="582">
        <v>0.79731005191127891</v>
      </c>
      <c r="Q25" s="570">
        <v>327</v>
      </c>
    </row>
    <row r="26" spans="1:17" ht="14.4" customHeight="1" x14ac:dyDescent="0.3">
      <c r="A26" s="565" t="s">
        <v>3951</v>
      </c>
      <c r="B26" s="566" t="s">
        <v>3898</v>
      </c>
      <c r="C26" s="566" t="s">
        <v>3874</v>
      </c>
      <c r="D26" s="566" t="s">
        <v>3894</v>
      </c>
      <c r="E26" s="566" t="s">
        <v>3895</v>
      </c>
      <c r="F26" s="569">
        <v>5</v>
      </c>
      <c r="G26" s="569">
        <v>1630</v>
      </c>
      <c r="H26" s="569">
        <v>1</v>
      </c>
      <c r="I26" s="569">
        <v>326</v>
      </c>
      <c r="J26" s="569">
        <v>1</v>
      </c>
      <c r="K26" s="569">
        <v>328</v>
      </c>
      <c r="L26" s="569">
        <v>0.20122699386503068</v>
      </c>
      <c r="M26" s="569">
        <v>328</v>
      </c>
      <c r="N26" s="569">
        <v>5</v>
      </c>
      <c r="O26" s="569">
        <v>1635</v>
      </c>
      <c r="P26" s="582">
        <v>1.0030674846625767</v>
      </c>
      <c r="Q26" s="570">
        <v>327</v>
      </c>
    </row>
    <row r="27" spans="1:17" ht="14.4" customHeight="1" x14ac:dyDescent="0.3">
      <c r="A27" s="565" t="s">
        <v>3952</v>
      </c>
      <c r="B27" s="566" t="s">
        <v>3898</v>
      </c>
      <c r="C27" s="566" t="s">
        <v>3874</v>
      </c>
      <c r="D27" s="566" t="s">
        <v>3894</v>
      </c>
      <c r="E27" s="566" t="s">
        <v>3895</v>
      </c>
      <c r="F27" s="569"/>
      <c r="G27" s="569"/>
      <c r="H27" s="569"/>
      <c r="I27" s="569"/>
      <c r="J27" s="569">
        <v>1</v>
      </c>
      <c r="K27" s="569">
        <v>328</v>
      </c>
      <c r="L27" s="569"/>
      <c r="M27" s="569">
        <v>328</v>
      </c>
      <c r="N27" s="569">
        <v>1</v>
      </c>
      <c r="O27" s="569">
        <v>327</v>
      </c>
      <c r="P27" s="582"/>
      <c r="Q27" s="570">
        <v>327</v>
      </c>
    </row>
    <row r="28" spans="1:17" ht="14.4" customHeight="1" x14ac:dyDescent="0.3">
      <c r="A28" s="565" t="s">
        <v>3953</v>
      </c>
      <c r="B28" s="566" t="s">
        <v>3867</v>
      </c>
      <c r="C28" s="566" t="s">
        <v>3874</v>
      </c>
      <c r="D28" s="566" t="s">
        <v>3881</v>
      </c>
      <c r="E28" s="566" t="s">
        <v>3882</v>
      </c>
      <c r="F28" s="569">
        <v>1</v>
      </c>
      <c r="G28" s="569">
        <v>34</v>
      </c>
      <c r="H28" s="569">
        <v>1</v>
      </c>
      <c r="I28" s="569">
        <v>34</v>
      </c>
      <c r="J28" s="569"/>
      <c r="K28" s="569"/>
      <c r="L28" s="569"/>
      <c r="M28" s="569"/>
      <c r="N28" s="569"/>
      <c r="O28" s="569"/>
      <c r="P28" s="582"/>
      <c r="Q28" s="570"/>
    </row>
    <row r="29" spans="1:17" ht="14.4" customHeight="1" x14ac:dyDescent="0.3">
      <c r="A29" s="565" t="s">
        <v>3953</v>
      </c>
      <c r="B29" s="566" t="s">
        <v>3898</v>
      </c>
      <c r="C29" s="566" t="s">
        <v>3874</v>
      </c>
      <c r="D29" s="566" t="s">
        <v>3894</v>
      </c>
      <c r="E29" s="566" t="s">
        <v>3895</v>
      </c>
      <c r="F29" s="569">
        <v>6</v>
      </c>
      <c r="G29" s="569">
        <v>1956</v>
      </c>
      <c r="H29" s="569">
        <v>1</v>
      </c>
      <c r="I29" s="569">
        <v>326</v>
      </c>
      <c r="J29" s="569">
        <v>2</v>
      </c>
      <c r="K29" s="569">
        <v>656</v>
      </c>
      <c r="L29" s="569">
        <v>0.33537832310838445</v>
      </c>
      <c r="M29" s="569">
        <v>328</v>
      </c>
      <c r="N29" s="569">
        <v>2</v>
      </c>
      <c r="O29" s="569">
        <v>654</v>
      </c>
      <c r="P29" s="582">
        <v>0.33435582822085891</v>
      </c>
      <c r="Q29" s="570">
        <v>327</v>
      </c>
    </row>
    <row r="30" spans="1:17" ht="14.4" customHeight="1" x14ac:dyDescent="0.3">
      <c r="A30" s="565" t="s">
        <v>3954</v>
      </c>
      <c r="B30" s="566" t="s">
        <v>3898</v>
      </c>
      <c r="C30" s="566" t="s">
        <v>3874</v>
      </c>
      <c r="D30" s="566" t="s">
        <v>3881</v>
      </c>
      <c r="E30" s="566" t="s">
        <v>3882</v>
      </c>
      <c r="F30" s="569"/>
      <c r="G30" s="569"/>
      <c r="H30" s="569"/>
      <c r="I30" s="569"/>
      <c r="J30" s="569"/>
      <c r="K30" s="569"/>
      <c r="L30" s="569"/>
      <c r="M30" s="569"/>
      <c r="N30" s="569">
        <v>1</v>
      </c>
      <c r="O30" s="569">
        <v>34</v>
      </c>
      <c r="P30" s="582"/>
      <c r="Q30" s="570">
        <v>34</v>
      </c>
    </row>
    <row r="31" spans="1:17" ht="14.4" customHeight="1" x14ac:dyDescent="0.3">
      <c r="A31" s="565" t="s">
        <v>3954</v>
      </c>
      <c r="B31" s="566" t="s">
        <v>3898</v>
      </c>
      <c r="C31" s="566" t="s">
        <v>3874</v>
      </c>
      <c r="D31" s="566" t="s">
        <v>3894</v>
      </c>
      <c r="E31" s="566" t="s">
        <v>3895</v>
      </c>
      <c r="F31" s="569">
        <v>107</v>
      </c>
      <c r="G31" s="569">
        <v>34882</v>
      </c>
      <c r="H31" s="569">
        <v>1</v>
      </c>
      <c r="I31" s="569">
        <v>326</v>
      </c>
      <c r="J31" s="569">
        <v>109</v>
      </c>
      <c r="K31" s="569">
        <v>35752</v>
      </c>
      <c r="L31" s="569">
        <v>1.0249412304340348</v>
      </c>
      <c r="M31" s="569">
        <v>328</v>
      </c>
      <c r="N31" s="569">
        <v>124</v>
      </c>
      <c r="O31" s="569">
        <v>40548</v>
      </c>
      <c r="P31" s="582">
        <v>1.1624333467117711</v>
      </c>
      <c r="Q31" s="570">
        <v>327</v>
      </c>
    </row>
    <row r="32" spans="1:17" ht="14.4" customHeight="1" x14ac:dyDescent="0.3">
      <c r="A32" s="565" t="s">
        <v>3955</v>
      </c>
      <c r="B32" s="566" t="s">
        <v>3898</v>
      </c>
      <c r="C32" s="566" t="s">
        <v>3874</v>
      </c>
      <c r="D32" s="566" t="s">
        <v>3894</v>
      </c>
      <c r="E32" s="566" t="s">
        <v>3895</v>
      </c>
      <c r="F32" s="569">
        <v>1</v>
      </c>
      <c r="G32" s="569">
        <v>326</v>
      </c>
      <c r="H32" s="569">
        <v>1</v>
      </c>
      <c r="I32" s="569">
        <v>326</v>
      </c>
      <c r="J32" s="569">
        <v>2</v>
      </c>
      <c r="K32" s="569">
        <v>656</v>
      </c>
      <c r="L32" s="569">
        <v>2.0122699386503067</v>
      </c>
      <c r="M32" s="569">
        <v>328</v>
      </c>
      <c r="N32" s="569"/>
      <c r="O32" s="569"/>
      <c r="P32" s="582"/>
      <c r="Q32" s="570"/>
    </row>
    <row r="33" spans="1:17" ht="14.4" customHeight="1" x14ac:dyDescent="0.3">
      <c r="A33" s="565" t="s">
        <v>3956</v>
      </c>
      <c r="B33" s="566" t="s">
        <v>3898</v>
      </c>
      <c r="C33" s="566" t="s">
        <v>3874</v>
      </c>
      <c r="D33" s="566" t="s">
        <v>3894</v>
      </c>
      <c r="E33" s="566" t="s">
        <v>3895</v>
      </c>
      <c r="F33" s="569">
        <v>13</v>
      </c>
      <c r="G33" s="569">
        <v>4238</v>
      </c>
      <c r="H33" s="569">
        <v>1</v>
      </c>
      <c r="I33" s="569">
        <v>326</v>
      </c>
      <c r="J33" s="569">
        <v>9</v>
      </c>
      <c r="K33" s="569">
        <v>2952</v>
      </c>
      <c r="L33" s="569">
        <v>0.69655497876356776</v>
      </c>
      <c r="M33" s="569">
        <v>328</v>
      </c>
      <c r="N33" s="569">
        <v>5</v>
      </c>
      <c r="O33" s="569">
        <v>1635</v>
      </c>
      <c r="P33" s="582">
        <v>0.38579518640868332</v>
      </c>
      <c r="Q33" s="570">
        <v>327</v>
      </c>
    </row>
    <row r="34" spans="1:17" ht="14.4" customHeight="1" x14ac:dyDescent="0.3">
      <c r="A34" s="565" t="s">
        <v>3957</v>
      </c>
      <c r="B34" s="566" t="s">
        <v>3867</v>
      </c>
      <c r="C34" s="566" t="s">
        <v>3874</v>
      </c>
      <c r="D34" s="566" t="s">
        <v>3888</v>
      </c>
      <c r="E34" s="566" t="s">
        <v>3889</v>
      </c>
      <c r="F34" s="569"/>
      <c r="G34" s="569"/>
      <c r="H34" s="569"/>
      <c r="I34" s="569"/>
      <c r="J34" s="569">
        <v>1</v>
      </c>
      <c r="K34" s="569">
        <v>433</v>
      </c>
      <c r="L34" s="569"/>
      <c r="M34" s="569">
        <v>433</v>
      </c>
      <c r="N34" s="569"/>
      <c r="O34" s="569"/>
      <c r="P34" s="582"/>
      <c r="Q34" s="570"/>
    </row>
    <row r="35" spans="1:17" ht="14.4" customHeight="1" x14ac:dyDescent="0.3">
      <c r="A35" s="565" t="s">
        <v>3957</v>
      </c>
      <c r="B35" s="566" t="s">
        <v>3898</v>
      </c>
      <c r="C35" s="566" t="s">
        <v>3874</v>
      </c>
      <c r="D35" s="566" t="s">
        <v>3894</v>
      </c>
      <c r="E35" s="566" t="s">
        <v>3895</v>
      </c>
      <c r="F35" s="569">
        <v>1</v>
      </c>
      <c r="G35" s="569">
        <v>326</v>
      </c>
      <c r="H35" s="569">
        <v>1</v>
      </c>
      <c r="I35" s="569">
        <v>326</v>
      </c>
      <c r="J35" s="569"/>
      <c r="K35" s="569"/>
      <c r="L35" s="569"/>
      <c r="M35" s="569"/>
      <c r="N35" s="569">
        <v>1</v>
      </c>
      <c r="O35" s="569">
        <v>327</v>
      </c>
      <c r="P35" s="582">
        <v>1.0030674846625767</v>
      </c>
      <c r="Q35" s="570">
        <v>327</v>
      </c>
    </row>
    <row r="36" spans="1:17" ht="14.4" customHeight="1" x14ac:dyDescent="0.3">
      <c r="A36" s="565" t="s">
        <v>3958</v>
      </c>
      <c r="B36" s="566" t="s">
        <v>3898</v>
      </c>
      <c r="C36" s="566" t="s">
        <v>3874</v>
      </c>
      <c r="D36" s="566" t="s">
        <v>3894</v>
      </c>
      <c r="E36" s="566" t="s">
        <v>3895</v>
      </c>
      <c r="F36" s="569">
        <v>1</v>
      </c>
      <c r="G36" s="569">
        <v>326</v>
      </c>
      <c r="H36" s="569">
        <v>1</v>
      </c>
      <c r="I36" s="569">
        <v>326</v>
      </c>
      <c r="J36" s="569">
        <v>4</v>
      </c>
      <c r="K36" s="569">
        <v>1312</v>
      </c>
      <c r="L36" s="569">
        <v>4.0245398773006134</v>
      </c>
      <c r="M36" s="569">
        <v>328</v>
      </c>
      <c r="N36" s="569">
        <v>4</v>
      </c>
      <c r="O36" s="569">
        <v>1308</v>
      </c>
      <c r="P36" s="582">
        <v>4.0122699386503067</v>
      </c>
      <c r="Q36" s="570">
        <v>327</v>
      </c>
    </row>
    <row r="37" spans="1:17" ht="14.4" customHeight="1" x14ac:dyDescent="0.3">
      <c r="A37" s="565" t="s">
        <v>436</v>
      </c>
      <c r="B37" s="566" t="s">
        <v>3946</v>
      </c>
      <c r="C37" s="566" t="s">
        <v>3868</v>
      </c>
      <c r="D37" s="566" t="s">
        <v>3959</v>
      </c>
      <c r="E37" s="566" t="s">
        <v>3960</v>
      </c>
      <c r="F37" s="569"/>
      <c r="G37" s="569"/>
      <c r="H37" s="569"/>
      <c r="I37" s="569"/>
      <c r="J37" s="569">
        <v>14</v>
      </c>
      <c r="K37" s="569">
        <v>4391.5200000000004</v>
      </c>
      <c r="L37" s="569"/>
      <c r="M37" s="569">
        <v>313.68</v>
      </c>
      <c r="N37" s="569"/>
      <c r="O37" s="569"/>
      <c r="P37" s="582"/>
      <c r="Q37" s="570"/>
    </row>
    <row r="38" spans="1:17" ht="14.4" customHeight="1" x14ac:dyDescent="0.3">
      <c r="A38" s="565" t="s">
        <v>436</v>
      </c>
      <c r="B38" s="566" t="s">
        <v>3946</v>
      </c>
      <c r="C38" s="566" t="s">
        <v>3868</v>
      </c>
      <c r="D38" s="566" t="s">
        <v>3961</v>
      </c>
      <c r="E38" s="566" t="s">
        <v>3962</v>
      </c>
      <c r="F38" s="569">
        <v>0.56000000000000005</v>
      </c>
      <c r="G38" s="569">
        <v>511.75</v>
      </c>
      <c r="H38" s="569">
        <v>1</v>
      </c>
      <c r="I38" s="569">
        <v>913.83928571428567</v>
      </c>
      <c r="J38" s="569"/>
      <c r="K38" s="569"/>
      <c r="L38" s="569"/>
      <c r="M38" s="569"/>
      <c r="N38" s="569"/>
      <c r="O38" s="569"/>
      <c r="P38" s="582"/>
      <c r="Q38" s="570"/>
    </row>
    <row r="39" spans="1:17" ht="14.4" customHeight="1" x14ac:dyDescent="0.3">
      <c r="A39" s="565" t="s">
        <v>436</v>
      </c>
      <c r="B39" s="566" t="s">
        <v>3946</v>
      </c>
      <c r="C39" s="566" t="s">
        <v>3868</v>
      </c>
      <c r="D39" s="566" t="s">
        <v>3963</v>
      </c>
      <c r="E39" s="566" t="s">
        <v>3964</v>
      </c>
      <c r="F39" s="569">
        <v>7</v>
      </c>
      <c r="G39" s="569">
        <v>1104.53</v>
      </c>
      <c r="H39" s="569">
        <v>1</v>
      </c>
      <c r="I39" s="569">
        <v>157.79</v>
      </c>
      <c r="J39" s="569">
        <v>33</v>
      </c>
      <c r="K39" s="569">
        <v>4171.08</v>
      </c>
      <c r="L39" s="569">
        <v>3.776339257421709</v>
      </c>
      <c r="M39" s="569">
        <v>126.39636363636363</v>
      </c>
      <c r="N39" s="569">
        <v>65</v>
      </c>
      <c r="O39" s="569">
        <v>5414.5</v>
      </c>
      <c r="P39" s="582">
        <v>4.9020850497496671</v>
      </c>
      <c r="Q39" s="570">
        <v>83.3</v>
      </c>
    </row>
    <row r="40" spans="1:17" ht="14.4" customHeight="1" x14ac:dyDescent="0.3">
      <c r="A40" s="565" t="s">
        <v>436</v>
      </c>
      <c r="B40" s="566" t="s">
        <v>3946</v>
      </c>
      <c r="C40" s="566" t="s">
        <v>3868</v>
      </c>
      <c r="D40" s="566" t="s">
        <v>3965</v>
      </c>
      <c r="E40" s="566" t="s">
        <v>3966</v>
      </c>
      <c r="F40" s="569">
        <v>12</v>
      </c>
      <c r="G40" s="569">
        <v>1512.12</v>
      </c>
      <c r="H40" s="569">
        <v>1</v>
      </c>
      <c r="I40" s="569">
        <v>126.00999999999999</v>
      </c>
      <c r="J40" s="569"/>
      <c r="K40" s="569"/>
      <c r="L40" s="569"/>
      <c r="M40" s="569"/>
      <c r="N40" s="569"/>
      <c r="O40" s="569"/>
      <c r="P40" s="582"/>
      <c r="Q40" s="570"/>
    </row>
    <row r="41" spans="1:17" ht="14.4" customHeight="1" x14ac:dyDescent="0.3">
      <c r="A41" s="565" t="s">
        <v>436</v>
      </c>
      <c r="B41" s="566" t="s">
        <v>3946</v>
      </c>
      <c r="C41" s="566" t="s">
        <v>3868</v>
      </c>
      <c r="D41" s="566" t="s">
        <v>3967</v>
      </c>
      <c r="E41" s="566" t="s">
        <v>3966</v>
      </c>
      <c r="F41" s="569"/>
      <c r="G41" s="569"/>
      <c r="H41" s="569"/>
      <c r="I41" s="569"/>
      <c r="J41" s="569">
        <v>2</v>
      </c>
      <c r="K41" s="569">
        <v>418.34</v>
      </c>
      <c r="L41" s="569"/>
      <c r="M41" s="569">
        <v>209.17</v>
      </c>
      <c r="N41" s="569"/>
      <c r="O41" s="569"/>
      <c r="P41" s="582"/>
      <c r="Q41" s="570"/>
    </row>
    <row r="42" spans="1:17" ht="14.4" customHeight="1" x14ac:dyDescent="0.3">
      <c r="A42" s="565" t="s">
        <v>436</v>
      </c>
      <c r="B42" s="566" t="s">
        <v>3946</v>
      </c>
      <c r="C42" s="566" t="s">
        <v>3868</v>
      </c>
      <c r="D42" s="566" t="s">
        <v>3968</v>
      </c>
      <c r="E42" s="566" t="s">
        <v>3969</v>
      </c>
      <c r="F42" s="569">
        <v>3.1</v>
      </c>
      <c r="G42" s="569">
        <v>1613.36</v>
      </c>
      <c r="H42" s="569">
        <v>1</v>
      </c>
      <c r="I42" s="569">
        <v>520.4387096774193</v>
      </c>
      <c r="J42" s="569">
        <v>2.2999999999999998</v>
      </c>
      <c r="K42" s="569">
        <v>1425.69</v>
      </c>
      <c r="L42" s="569">
        <v>0.88367754251995845</v>
      </c>
      <c r="M42" s="569">
        <v>619.86521739130444</v>
      </c>
      <c r="N42" s="569"/>
      <c r="O42" s="569"/>
      <c r="P42" s="582"/>
      <c r="Q42" s="570"/>
    </row>
    <row r="43" spans="1:17" ht="14.4" customHeight="1" x14ac:dyDescent="0.3">
      <c r="A43" s="565" t="s">
        <v>436</v>
      </c>
      <c r="B43" s="566" t="s">
        <v>3946</v>
      </c>
      <c r="C43" s="566" t="s">
        <v>3868</v>
      </c>
      <c r="D43" s="566" t="s">
        <v>3970</v>
      </c>
      <c r="E43" s="566" t="s">
        <v>3971</v>
      </c>
      <c r="F43" s="569">
        <v>7.8</v>
      </c>
      <c r="G43" s="569">
        <v>2281.92</v>
      </c>
      <c r="H43" s="569">
        <v>1</v>
      </c>
      <c r="I43" s="569">
        <v>292.55384615384617</v>
      </c>
      <c r="J43" s="569">
        <v>3.8</v>
      </c>
      <c r="K43" s="569">
        <v>1038.6199999999999</v>
      </c>
      <c r="L43" s="569">
        <v>0.4551518019913055</v>
      </c>
      <c r="M43" s="569">
        <v>273.32105263157894</v>
      </c>
      <c r="N43" s="569"/>
      <c r="O43" s="569"/>
      <c r="P43" s="582"/>
      <c r="Q43" s="570"/>
    </row>
    <row r="44" spans="1:17" ht="14.4" customHeight="1" x14ac:dyDescent="0.3">
      <c r="A44" s="565" t="s">
        <v>436</v>
      </c>
      <c r="B44" s="566" t="s">
        <v>3946</v>
      </c>
      <c r="C44" s="566" t="s">
        <v>3868</v>
      </c>
      <c r="D44" s="566" t="s">
        <v>3972</v>
      </c>
      <c r="E44" s="566" t="s">
        <v>3973</v>
      </c>
      <c r="F44" s="569">
        <v>2</v>
      </c>
      <c r="G44" s="569">
        <v>622.22</v>
      </c>
      <c r="H44" s="569">
        <v>1</v>
      </c>
      <c r="I44" s="569">
        <v>311.11</v>
      </c>
      <c r="J44" s="569"/>
      <c r="K44" s="569"/>
      <c r="L44" s="569"/>
      <c r="M44" s="569"/>
      <c r="N44" s="569">
        <v>40</v>
      </c>
      <c r="O44" s="569">
        <v>3363.2</v>
      </c>
      <c r="P44" s="582">
        <v>5.4051621612934326</v>
      </c>
      <c r="Q44" s="570">
        <v>84.08</v>
      </c>
    </row>
    <row r="45" spans="1:17" ht="14.4" customHeight="1" x14ac:dyDescent="0.3">
      <c r="A45" s="565" t="s">
        <v>436</v>
      </c>
      <c r="B45" s="566" t="s">
        <v>3946</v>
      </c>
      <c r="C45" s="566" t="s">
        <v>3868</v>
      </c>
      <c r="D45" s="566" t="s">
        <v>3974</v>
      </c>
      <c r="E45" s="566" t="s">
        <v>3975</v>
      </c>
      <c r="F45" s="569"/>
      <c r="G45" s="569"/>
      <c r="H45" s="569"/>
      <c r="I45" s="569"/>
      <c r="J45" s="569">
        <v>5.8</v>
      </c>
      <c r="K45" s="569">
        <v>6260.01</v>
      </c>
      <c r="L45" s="569"/>
      <c r="M45" s="569">
        <v>1079.3120689655173</v>
      </c>
      <c r="N45" s="569">
        <v>4.8</v>
      </c>
      <c r="O45" s="569">
        <v>5180.71</v>
      </c>
      <c r="P45" s="582"/>
      <c r="Q45" s="570">
        <v>1079.3145833333333</v>
      </c>
    </row>
    <row r="46" spans="1:17" ht="14.4" customHeight="1" x14ac:dyDescent="0.3">
      <c r="A46" s="565" t="s">
        <v>436</v>
      </c>
      <c r="B46" s="566" t="s">
        <v>3946</v>
      </c>
      <c r="C46" s="566" t="s">
        <v>3868</v>
      </c>
      <c r="D46" s="566" t="s">
        <v>3976</v>
      </c>
      <c r="E46" s="566" t="s">
        <v>3977</v>
      </c>
      <c r="F46" s="569"/>
      <c r="G46" s="569"/>
      <c r="H46" s="569"/>
      <c r="I46" s="569"/>
      <c r="J46" s="569">
        <v>97</v>
      </c>
      <c r="K46" s="569">
        <v>8485.5300000000007</v>
      </c>
      <c r="L46" s="569"/>
      <c r="M46" s="569">
        <v>87.47969072164949</v>
      </c>
      <c r="N46" s="569">
        <v>28</v>
      </c>
      <c r="O46" s="569">
        <v>1709.4</v>
      </c>
      <c r="P46" s="582"/>
      <c r="Q46" s="570">
        <v>61.050000000000004</v>
      </c>
    </row>
    <row r="47" spans="1:17" ht="14.4" customHeight="1" x14ac:dyDescent="0.3">
      <c r="A47" s="565" t="s">
        <v>436</v>
      </c>
      <c r="B47" s="566" t="s">
        <v>3946</v>
      </c>
      <c r="C47" s="566" t="s">
        <v>3868</v>
      </c>
      <c r="D47" s="566" t="s">
        <v>3978</v>
      </c>
      <c r="E47" s="566" t="s">
        <v>3979</v>
      </c>
      <c r="F47" s="569">
        <v>28</v>
      </c>
      <c r="G47" s="569">
        <v>5467.56</v>
      </c>
      <c r="H47" s="569">
        <v>1</v>
      </c>
      <c r="I47" s="569">
        <v>195.27</v>
      </c>
      <c r="J47" s="569"/>
      <c r="K47" s="569"/>
      <c r="L47" s="569"/>
      <c r="M47" s="569"/>
      <c r="N47" s="569"/>
      <c r="O47" s="569"/>
      <c r="P47" s="582"/>
      <c r="Q47" s="570"/>
    </row>
    <row r="48" spans="1:17" ht="14.4" customHeight="1" x14ac:dyDescent="0.3">
      <c r="A48" s="565" t="s">
        <v>436</v>
      </c>
      <c r="B48" s="566" t="s">
        <v>3946</v>
      </c>
      <c r="C48" s="566" t="s">
        <v>3868</v>
      </c>
      <c r="D48" s="566" t="s">
        <v>3980</v>
      </c>
      <c r="E48" s="566" t="s">
        <v>3981</v>
      </c>
      <c r="F48" s="569">
        <v>1.02</v>
      </c>
      <c r="G48" s="569">
        <v>5883.54</v>
      </c>
      <c r="H48" s="569">
        <v>1</v>
      </c>
      <c r="I48" s="569">
        <v>5768.1764705882351</v>
      </c>
      <c r="J48" s="569">
        <v>3.14</v>
      </c>
      <c r="K48" s="569">
        <v>11479.14</v>
      </c>
      <c r="L48" s="569">
        <v>1.9510600760766477</v>
      </c>
      <c r="M48" s="569">
        <v>3655.7770700636938</v>
      </c>
      <c r="N48" s="569"/>
      <c r="O48" s="569"/>
      <c r="P48" s="582"/>
      <c r="Q48" s="570"/>
    </row>
    <row r="49" spans="1:17" ht="14.4" customHeight="1" x14ac:dyDescent="0.3">
      <c r="A49" s="565" t="s">
        <v>436</v>
      </c>
      <c r="B49" s="566" t="s">
        <v>3946</v>
      </c>
      <c r="C49" s="566" t="s">
        <v>3868</v>
      </c>
      <c r="D49" s="566" t="s">
        <v>3982</v>
      </c>
      <c r="E49" s="566" t="s">
        <v>3983</v>
      </c>
      <c r="F49" s="569">
        <v>1.9</v>
      </c>
      <c r="G49" s="569">
        <v>1572.52</v>
      </c>
      <c r="H49" s="569">
        <v>1</v>
      </c>
      <c r="I49" s="569">
        <v>827.64210526315787</v>
      </c>
      <c r="J49" s="569"/>
      <c r="K49" s="569"/>
      <c r="L49" s="569"/>
      <c r="M49" s="569"/>
      <c r="N49" s="569">
        <v>3.45</v>
      </c>
      <c r="O49" s="569">
        <v>2793.23</v>
      </c>
      <c r="P49" s="582">
        <v>1.7762762953730318</v>
      </c>
      <c r="Q49" s="570">
        <v>809.63188405797098</v>
      </c>
    </row>
    <row r="50" spans="1:17" ht="14.4" customHeight="1" x14ac:dyDescent="0.3">
      <c r="A50" s="565" t="s">
        <v>436</v>
      </c>
      <c r="B50" s="566" t="s">
        <v>3946</v>
      </c>
      <c r="C50" s="566" t="s">
        <v>3868</v>
      </c>
      <c r="D50" s="566" t="s">
        <v>3984</v>
      </c>
      <c r="E50" s="566" t="s">
        <v>3985</v>
      </c>
      <c r="F50" s="569"/>
      <c r="G50" s="569"/>
      <c r="H50" s="569"/>
      <c r="I50" s="569"/>
      <c r="J50" s="569"/>
      <c r="K50" s="569"/>
      <c r="L50" s="569"/>
      <c r="M50" s="569"/>
      <c r="N50" s="569">
        <v>8</v>
      </c>
      <c r="O50" s="569">
        <v>9857.1200000000008</v>
      </c>
      <c r="P50" s="582"/>
      <c r="Q50" s="570">
        <v>1232.1400000000001</v>
      </c>
    </row>
    <row r="51" spans="1:17" ht="14.4" customHeight="1" x14ac:dyDescent="0.3">
      <c r="A51" s="565" t="s">
        <v>436</v>
      </c>
      <c r="B51" s="566" t="s">
        <v>3946</v>
      </c>
      <c r="C51" s="566" t="s">
        <v>3868</v>
      </c>
      <c r="D51" s="566" t="s">
        <v>3986</v>
      </c>
      <c r="E51" s="566" t="s">
        <v>3987</v>
      </c>
      <c r="F51" s="569"/>
      <c r="G51" s="569"/>
      <c r="H51" s="569"/>
      <c r="I51" s="569"/>
      <c r="J51" s="569">
        <v>1.5</v>
      </c>
      <c r="K51" s="569">
        <v>20861.25</v>
      </c>
      <c r="L51" s="569"/>
      <c r="M51" s="569">
        <v>13907.5</v>
      </c>
      <c r="N51" s="569"/>
      <c r="O51" s="569"/>
      <c r="P51" s="582"/>
      <c r="Q51" s="570"/>
    </row>
    <row r="52" spans="1:17" ht="14.4" customHeight="1" x14ac:dyDescent="0.3">
      <c r="A52" s="565" t="s">
        <v>436</v>
      </c>
      <c r="B52" s="566" t="s">
        <v>3946</v>
      </c>
      <c r="C52" s="566" t="s">
        <v>3868</v>
      </c>
      <c r="D52" s="566" t="s">
        <v>3988</v>
      </c>
      <c r="E52" s="566" t="s">
        <v>3989</v>
      </c>
      <c r="F52" s="569">
        <v>1.7</v>
      </c>
      <c r="G52" s="569">
        <v>1062.1400000000001</v>
      </c>
      <c r="H52" s="569">
        <v>1</v>
      </c>
      <c r="I52" s="569">
        <v>624.78823529411773</v>
      </c>
      <c r="J52" s="569">
        <v>6.1</v>
      </c>
      <c r="K52" s="569">
        <v>4275.88</v>
      </c>
      <c r="L52" s="569">
        <v>4.0257216562788329</v>
      </c>
      <c r="M52" s="569">
        <v>700.96393442622957</v>
      </c>
      <c r="N52" s="569">
        <v>1.5</v>
      </c>
      <c r="O52" s="569">
        <v>662.16</v>
      </c>
      <c r="P52" s="582">
        <v>0.62342064134671504</v>
      </c>
      <c r="Q52" s="570">
        <v>441.44</v>
      </c>
    </row>
    <row r="53" spans="1:17" ht="14.4" customHeight="1" x14ac:dyDescent="0.3">
      <c r="A53" s="565" t="s">
        <v>436</v>
      </c>
      <c r="B53" s="566" t="s">
        <v>3946</v>
      </c>
      <c r="C53" s="566" t="s">
        <v>3868</v>
      </c>
      <c r="D53" s="566" t="s">
        <v>3990</v>
      </c>
      <c r="E53" s="566" t="s">
        <v>3991</v>
      </c>
      <c r="F53" s="569">
        <v>23</v>
      </c>
      <c r="G53" s="569">
        <v>1832.55</v>
      </c>
      <c r="H53" s="569">
        <v>1</v>
      </c>
      <c r="I53" s="569">
        <v>79.676086956521743</v>
      </c>
      <c r="J53" s="569">
        <v>52</v>
      </c>
      <c r="K53" s="569">
        <v>4036.71</v>
      </c>
      <c r="L53" s="569">
        <v>2.202783007284931</v>
      </c>
      <c r="M53" s="569">
        <v>77.629038461538457</v>
      </c>
      <c r="N53" s="569">
        <v>97</v>
      </c>
      <c r="O53" s="569">
        <v>5623.47</v>
      </c>
      <c r="P53" s="582">
        <v>3.0686584267823527</v>
      </c>
      <c r="Q53" s="570">
        <v>57.973917525773196</v>
      </c>
    </row>
    <row r="54" spans="1:17" ht="14.4" customHeight="1" x14ac:dyDescent="0.3">
      <c r="A54" s="565" t="s">
        <v>436</v>
      </c>
      <c r="B54" s="566" t="s">
        <v>3946</v>
      </c>
      <c r="C54" s="566" t="s">
        <v>3868</v>
      </c>
      <c r="D54" s="566" t="s">
        <v>3992</v>
      </c>
      <c r="E54" s="566" t="s">
        <v>3993</v>
      </c>
      <c r="F54" s="569">
        <v>1</v>
      </c>
      <c r="G54" s="569">
        <v>321.83</v>
      </c>
      <c r="H54" s="569">
        <v>1</v>
      </c>
      <c r="I54" s="569">
        <v>321.83</v>
      </c>
      <c r="J54" s="569">
        <v>48</v>
      </c>
      <c r="K54" s="569">
        <v>13091.999999999998</v>
      </c>
      <c r="L54" s="569">
        <v>40.679862038964664</v>
      </c>
      <c r="M54" s="569">
        <v>272.74999999999994</v>
      </c>
      <c r="N54" s="569">
        <v>11</v>
      </c>
      <c r="O54" s="569">
        <v>2990.79</v>
      </c>
      <c r="P54" s="582">
        <v>9.2930739831588109</v>
      </c>
      <c r="Q54" s="570">
        <v>271.89</v>
      </c>
    </row>
    <row r="55" spans="1:17" ht="14.4" customHeight="1" x14ac:dyDescent="0.3">
      <c r="A55" s="565" t="s">
        <v>436</v>
      </c>
      <c r="B55" s="566" t="s">
        <v>3946</v>
      </c>
      <c r="C55" s="566" t="s">
        <v>3868</v>
      </c>
      <c r="D55" s="566" t="s">
        <v>3994</v>
      </c>
      <c r="E55" s="566" t="s">
        <v>3995</v>
      </c>
      <c r="F55" s="569"/>
      <c r="G55" s="569"/>
      <c r="H55" s="569"/>
      <c r="I55" s="569"/>
      <c r="J55" s="569">
        <v>18.5</v>
      </c>
      <c r="K55" s="569">
        <v>7412.95</v>
      </c>
      <c r="L55" s="569"/>
      <c r="M55" s="569">
        <v>400.7</v>
      </c>
      <c r="N55" s="569"/>
      <c r="O55" s="569"/>
      <c r="P55" s="582"/>
      <c r="Q55" s="570"/>
    </row>
    <row r="56" spans="1:17" ht="14.4" customHeight="1" x14ac:dyDescent="0.3">
      <c r="A56" s="565" t="s">
        <v>436</v>
      </c>
      <c r="B56" s="566" t="s">
        <v>3946</v>
      </c>
      <c r="C56" s="566" t="s">
        <v>3868</v>
      </c>
      <c r="D56" s="566" t="s">
        <v>3996</v>
      </c>
      <c r="E56" s="566" t="s">
        <v>3997</v>
      </c>
      <c r="F56" s="569">
        <v>18</v>
      </c>
      <c r="G56" s="569">
        <v>1493.28</v>
      </c>
      <c r="H56" s="569">
        <v>1</v>
      </c>
      <c r="I56" s="569">
        <v>82.96</v>
      </c>
      <c r="J56" s="569"/>
      <c r="K56" s="569"/>
      <c r="L56" s="569"/>
      <c r="M56" s="569"/>
      <c r="N56" s="569"/>
      <c r="O56" s="569"/>
      <c r="P56" s="582"/>
      <c r="Q56" s="570"/>
    </row>
    <row r="57" spans="1:17" ht="14.4" customHeight="1" x14ac:dyDescent="0.3">
      <c r="A57" s="565" t="s">
        <v>436</v>
      </c>
      <c r="B57" s="566" t="s">
        <v>3946</v>
      </c>
      <c r="C57" s="566" t="s">
        <v>3868</v>
      </c>
      <c r="D57" s="566" t="s">
        <v>3998</v>
      </c>
      <c r="E57" s="566" t="s">
        <v>3999</v>
      </c>
      <c r="F57" s="569">
        <v>15</v>
      </c>
      <c r="G57" s="569">
        <v>4902.1499999999996</v>
      </c>
      <c r="H57" s="569">
        <v>1</v>
      </c>
      <c r="I57" s="569">
        <v>326.81</v>
      </c>
      <c r="J57" s="569">
        <v>48</v>
      </c>
      <c r="K57" s="569">
        <v>3840</v>
      </c>
      <c r="L57" s="569">
        <v>0.78332976347113004</v>
      </c>
      <c r="M57" s="569">
        <v>80</v>
      </c>
      <c r="N57" s="569">
        <v>59</v>
      </c>
      <c r="O57" s="569">
        <v>2802.5</v>
      </c>
      <c r="P57" s="582">
        <v>0.57168793284579222</v>
      </c>
      <c r="Q57" s="570">
        <v>47.5</v>
      </c>
    </row>
    <row r="58" spans="1:17" ht="14.4" customHeight="1" x14ac:dyDescent="0.3">
      <c r="A58" s="565" t="s">
        <v>436</v>
      </c>
      <c r="B58" s="566" t="s">
        <v>3946</v>
      </c>
      <c r="C58" s="566" t="s">
        <v>3868</v>
      </c>
      <c r="D58" s="566" t="s">
        <v>4000</v>
      </c>
      <c r="E58" s="566" t="s">
        <v>4001</v>
      </c>
      <c r="F58" s="569">
        <v>34</v>
      </c>
      <c r="G58" s="569">
        <v>3358.8199999999997</v>
      </c>
      <c r="H58" s="569">
        <v>1</v>
      </c>
      <c r="I58" s="569">
        <v>98.788823529411758</v>
      </c>
      <c r="J58" s="569">
        <v>56</v>
      </c>
      <c r="K58" s="569">
        <v>6440</v>
      </c>
      <c r="L58" s="569">
        <v>1.9173400182206848</v>
      </c>
      <c r="M58" s="569">
        <v>115</v>
      </c>
      <c r="N58" s="569">
        <v>33</v>
      </c>
      <c r="O58" s="569">
        <v>3828</v>
      </c>
      <c r="P58" s="582">
        <v>1.1396859611411152</v>
      </c>
      <c r="Q58" s="570">
        <v>116</v>
      </c>
    </row>
    <row r="59" spans="1:17" ht="14.4" customHeight="1" x14ac:dyDescent="0.3">
      <c r="A59" s="565" t="s">
        <v>436</v>
      </c>
      <c r="B59" s="566" t="s">
        <v>3946</v>
      </c>
      <c r="C59" s="566" t="s">
        <v>3868</v>
      </c>
      <c r="D59" s="566" t="s">
        <v>4002</v>
      </c>
      <c r="E59" s="566" t="s">
        <v>4003</v>
      </c>
      <c r="F59" s="569">
        <v>101.49999999999999</v>
      </c>
      <c r="G59" s="569">
        <v>56836.39</v>
      </c>
      <c r="H59" s="569">
        <v>1</v>
      </c>
      <c r="I59" s="569">
        <v>559.96443349753702</v>
      </c>
      <c r="J59" s="569">
        <v>124.60000000000001</v>
      </c>
      <c r="K59" s="569">
        <v>75607.95</v>
      </c>
      <c r="L59" s="569">
        <v>1.3302736151961798</v>
      </c>
      <c r="M59" s="569">
        <v>606.80537720706252</v>
      </c>
      <c r="N59" s="569">
        <v>85</v>
      </c>
      <c r="O59" s="569">
        <v>32248.39</v>
      </c>
      <c r="P59" s="582">
        <v>0.56738983598360138</v>
      </c>
      <c r="Q59" s="570">
        <v>379.39282352941177</v>
      </c>
    </row>
    <row r="60" spans="1:17" ht="14.4" customHeight="1" x14ac:dyDescent="0.3">
      <c r="A60" s="565" t="s">
        <v>436</v>
      </c>
      <c r="B60" s="566" t="s">
        <v>3946</v>
      </c>
      <c r="C60" s="566" t="s">
        <v>3868</v>
      </c>
      <c r="D60" s="566" t="s">
        <v>4004</v>
      </c>
      <c r="E60" s="566" t="s">
        <v>4005</v>
      </c>
      <c r="F60" s="569">
        <v>29</v>
      </c>
      <c r="G60" s="569">
        <v>7670.21</v>
      </c>
      <c r="H60" s="569">
        <v>1</v>
      </c>
      <c r="I60" s="569">
        <v>264.49</v>
      </c>
      <c r="J60" s="569">
        <v>26</v>
      </c>
      <c r="K60" s="569">
        <v>1630.46</v>
      </c>
      <c r="L60" s="569">
        <v>0.21257045113497544</v>
      </c>
      <c r="M60" s="569">
        <v>62.71</v>
      </c>
      <c r="N60" s="569"/>
      <c r="O60" s="569"/>
      <c r="P60" s="582"/>
      <c r="Q60" s="570"/>
    </row>
    <row r="61" spans="1:17" ht="14.4" customHeight="1" x14ac:dyDescent="0.3">
      <c r="A61" s="565" t="s">
        <v>436</v>
      </c>
      <c r="B61" s="566" t="s">
        <v>3946</v>
      </c>
      <c r="C61" s="566" t="s">
        <v>3868</v>
      </c>
      <c r="D61" s="566" t="s">
        <v>4006</v>
      </c>
      <c r="E61" s="566" t="s">
        <v>4007</v>
      </c>
      <c r="F61" s="569"/>
      <c r="G61" s="569"/>
      <c r="H61" s="569"/>
      <c r="I61" s="569"/>
      <c r="J61" s="569">
        <v>53</v>
      </c>
      <c r="K61" s="569">
        <v>4352.22</v>
      </c>
      <c r="L61" s="569"/>
      <c r="M61" s="569">
        <v>82.117358490566048</v>
      </c>
      <c r="N61" s="569"/>
      <c r="O61" s="569"/>
      <c r="P61" s="582"/>
      <c r="Q61" s="570"/>
    </row>
    <row r="62" spans="1:17" ht="14.4" customHeight="1" x14ac:dyDescent="0.3">
      <c r="A62" s="565" t="s">
        <v>436</v>
      </c>
      <c r="B62" s="566" t="s">
        <v>3946</v>
      </c>
      <c r="C62" s="566" t="s">
        <v>3868</v>
      </c>
      <c r="D62" s="566" t="s">
        <v>4008</v>
      </c>
      <c r="E62" s="566" t="s">
        <v>4009</v>
      </c>
      <c r="F62" s="569">
        <v>128</v>
      </c>
      <c r="G62" s="569">
        <v>12971.520000000002</v>
      </c>
      <c r="H62" s="569">
        <v>1</v>
      </c>
      <c r="I62" s="569">
        <v>101.34000000000002</v>
      </c>
      <c r="J62" s="569">
        <v>63</v>
      </c>
      <c r="K62" s="569">
        <v>3091.29</v>
      </c>
      <c r="L62" s="569">
        <v>0.23831362862640612</v>
      </c>
      <c r="M62" s="569">
        <v>49.068095238095239</v>
      </c>
      <c r="N62" s="569">
        <v>36</v>
      </c>
      <c r="O62" s="569">
        <v>1474.1999999999998</v>
      </c>
      <c r="P62" s="582">
        <v>0.11364897868561276</v>
      </c>
      <c r="Q62" s="570">
        <v>40.949999999999996</v>
      </c>
    </row>
    <row r="63" spans="1:17" ht="14.4" customHeight="1" x14ac:dyDescent="0.3">
      <c r="A63" s="565" t="s">
        <v>436</v>
      </c>
      <c r="B63" s="566" t="s">
        <v>3946</v>
      </c>
      <c r="C63" s="566" t="s">
        <v>3868</v>
      </c>
      <c r="D63" s="566" t="s">
        <v>4010</v>
      </c>
      <c r="E63" s="566" t="s">
        <v>4011</v>
      </c>
      <c r="F63" s="569">
        <v>22</v>
      </c>
      <c r="G63" s="569">
        <v>1114.74</v>
      </c>
      <c r="H63" s="569">
        <v>1</v>
      </c>
      <c r="I63" s="569">
        <v>50.67</v>
      </c>
      <c r="J63" s="569"/>
      <c r="K63" s="569"/>
      <c r="L63" s="569"/>
      <c r="M63" s="569"/>
      <c r="N63" s="569">
        <v>17</v>
      </c>
      <c r="O63" s="569">
        <v>348.16</v>
      </c>
      <c r="P63" s="582">
        <v>0.31232394997936741</v>
      </c>
      <c r="Q63" s="570">
        <v>20.48</v>
      </c>
    </row>
    <row r="64" spans="1:17" ht="14.4" customHeight="1" x14ac:dyDescent="0.3">
      <c r="A64" s="565" t="s">
        <v>436</v>
      </c>
      <c r="B64" s="566" t="s">
        <v>3946</v>
      </c>
      <c r="C64" s="566" t="s">
        <v>3868</v>
      </c>
      <c r="D64" s="566" t="s">
        <v>4012</v>
      </c>
      <c r="E64" s="566" t="s">
        <v>4013</v>
      </c>
      <c r="F64" s="569"/>
      <c r="G64" s="569"/>
      <c r="H64" s="569"/>
      <c r="I64" s="569"/>
      <c r="J64" s="569">
        <v>8.1</v>
      </c>
      <c r="K64" s="569">
        <v>45462.57</v>
      </c>
      <c r="L64" s="569"/>
      <c r="M64" s="569">
        <v>5612.6629629629633</v>
      </c>
      <c r="N64" s="569">
        <v>16.5</v>
      </c>
      <c r="O64" s="569">
        <v>64777.420000000006</v>
      </c>
      <c r="P64" s="582"/>
      <c r="Q64" s="570">
        <v>3925.904242424243</v>
      </c>
    </row>
    <row r="65" spans="1:17" ht="14.4" customHeight="1" x14ac:dyDescent="0.3">
      <c r="A65" s="565" t="s">
        <v>436</v>
      </c>
      <c r="B65" s="566" t="s">
        <v>3946</v>
      </c>
      <c r="C65" s="566" t="s">
        <v>3868</v>
      </c>
      <c r="D65" s="566" t="s">
        <v>4014</v>
      </c>
      <c r="E65" s="566" t="s">
        <v>4015</v>
      </c>
      <c r="F65" s="569">
        <v>4.5</v>
      </c>
      <c r="G65" s="569">
        <v>15943.86</v>
      </c>
      <c r="H65" s="569">
        <v>1</v>
      </c>
      <c r="I65" s="569">
        <v>3543.08</v>
      </c>
      <c r="J65" s="569"/>
      <c r="K65" s="569"/>
      <c r="L65" s="569"/>
      <c r="M65" s="569"/>
      <c r="N65" s="569"/>
      <c r="O65" s="569"/>
      <c r="P65" s="582"/>
      <c r="Q65" s="570"/>
    </row>
    <row r="66" spans="1:17" ht="14.4" customHeight="1" x14ac:dyDescent="0.3">
      <c r="A66" s="565" t="s">
        <v>436</v>
      </c>
      <c r="B66" s="566" t="s">
        <v>3946</v>
      </c>
      <c r="C66" s="566" t="s">
        <v>3868</v>
      </c>
      <c r="D66" s="566" t="s">
        <v>4016</v>
      </c>
      <c r="E66" s="566" t="s">
        <v>4017</v>
      </c>
      <c r="F66" s="569"/>
      <c r="G66" s="569"/>
      <c r="H66" s="569"/>
      <c r="I66" s="569"/>
      <c r="J66" s="569"/>
      <c r="K66" s="569"/>
      <c r="L66" s="569"/>
      <c r="M66" s="569"/>
      <c r="N66" s="569">
        <v>18</v>
      </c>
      <c r="O66" s="569">
        <v>2062.44</v>
      </c>
      <c r="P66" s="582"/>
      <c r="Q66" s="570">
        <v>114.58</v>
      </c>
    </row>
    <row r="67" spans="1:17" ht="14.4" customHeight="1" x14ac:dyDescent="0.3">
      <c r="A67" s="565" t="s">
        <v>436</v>
      </c>
      <c r="B67" s="566" t="s">
        <v>3946</v>
      </c>
      <c r="C67" s="566" t="s">
        <v>3868</v>
      </c>
      <c r="D67" s="566" t="s">
        <v>4018</v>
      </c>
      <c r="E67" s="566" t="s">
        <v>4019</v>
      </c>
      <c r="F67" s="569">
        <v>1</v>
      </c>
      <c r="G67" s="569">
        <v>633.20000000000005</v>
      </c>
      <c r="H67" s="569">
        <v>1</v>
      </c>
      <c r="I67" s="569">
        <v>633.20000000000005</v>
      </c>
      <c r="J67" s="569"/>
      <c r="K67" s="569"/>
      <c r="L67" s="569"/>
      <c r="M67" s="569"/>
      <c r="N67" s="569">
        <v>19</v>
      </c>
      <c r="O67" s="569">
        <v>4354.04</v>
      </c>
      <c r="P67" s="582">
        <v>6.8762476310802265</v>
      </c>
      <c r="Q67" s="570">
        <v>229.16</v>
      </c>
    </row>
    <row r="68" spans="1:17" ht="14.4" customHeight="1" x14ac:dyDescent="0.3">
      <c r="A68" s="565" t="s">
        <v>436</v>
      </c>
      <c r="B68" s="566" t="s">
        <v>3946</v>
      </c>
      <c r="C68" s="566" t="s">
        <v>3868</v>
      </c>
      <c r="D68" s="566" t="s">
        <v>4020</v>
      </c>
      <c r="E68" s="566" t="s">
        <v>4021</v>
      </c>
      <c r="F68" s="569">
        <v>2</v>
      </c>
      <c r="G68" s="569">
        <v>908.49</v>
      </c>
      <c r="H68" s="569">
        <v>1</v>
      </c>
      <c r="I68" s="569">
        <v>454.245</v>
      </c>
      <c r="J68" s="569">
        <v>1.2</v>
      </c>
      <c r="K68" s="569">
        <v>584.73</v>
      </c>
      <c r="L68" s="569">
        <v>0.64362843839778094</v>
      </c>
      <c r="M68" s="569">
        <v>487.27500000000003</v>
      </c>
      <c r="N68" s="569"/>
      <c r="O68" s="569"/>
      <c r="P68" s="582"/>
      <c r="Q68" s="570"/>
    </row>
    <row r="69" spans="1:17" ht="14.4" customHeight="1" x14ac:dyDescent="0.3">
      <c r="A69" s="565" t="s">
        <v>436</v>
      </c>
      <c r="B69" s="566" t="s">
        <v>3946</v>
      </c>
      <c r="C69" s="566" t="s">
        <v>3868</v>
      </c>
      <c r="D69" s="566" t="s">
        <v>4022</v>
      </c>
      <c r="E69" s="566" t="s">
        <v>4023</v>
      </c>
      <c r="F69" s="569">
        <v>9</v>
      </c>
      <c r="G69" s="569">
        <v>1613.25</v>
      </c>
      <c r="H69" s="569">
        <v>1</v>
      </c>
      <c r="I69" s="569">
        <v>179.25</v>
      </c>
      <c r="J69" s="569"/>
      <c r="K69" s="569"/>
      <c r="L69" s="569"/>
      <c r="M69" s="569"/>
      <c r="N69" s="569">
        <v>72</v>
      </c>
      <c r="O69" s="569">
        <v>14783.760000000002</v>
      </c>
      <c r="P69" s="582">
        <v>9.1639609483960953</v>
      </c>
      <c r="Q69" s="570">
        <v>205.33000000000004</v>
      </c>
    </row>
    <row r="70" spans="1:17" ht="14.4" customHeight="1" x14ac:dyDescent="0.3">
      <c r="A70" s="565" t="s">
        <v>436</v>
      </c>
      <c r="B70" s="566" t="s">
        <v>3946</v>
      </c>
      <c r="C70" s="566" t="s">
        <v>3868</v>
      </c>
      <c r="D70" s="566" t="s">
        <v>4024</v>
      </c>
      <c r="E70" s="566" t="s">
        <v>4025</v>
      </c>
      <c r="F70" s="569">
        <v>19.399999999999999</v>
      </c>
      <c r="G70" s="569">
        <v>1630.57</v>
      </c>
      <c r="H70" s="569">
        <v>1</v>
      </c>
      <c r="I70" s="569">
        <v>84.05</v>
      </c>
      <c r="J70" s="569">
        <v>12.6</v>
      </c>
      <c r="K70" s="569">
        <v>1146.05</v>
      </c>
      <c r="L70" s="569">
        <v>0.70285237677621937</v>
      </c>
      <c r="M70" s="569">
        <v>90.956349206349202</v>
      </c>
      <c r="N70" s="569">
        <v>14.1</v>
      </c>
      <c r="O70" s="569">
        <v>1366.17</v>
      </c>
      <c r="P70" s="582">
        <v>0.83784811446304064</v>
      </c>
      <c r="Q70" s="570">
        <v>96.891489361702142</v>
      </c>
    </row>
    <row r="71" spans="1:17" ht="14.4" customHeight="1" x14ac:dyDescent="0.3">
      <c r="A71" s="565" t="s">
        <v>436</v>
      </c>
      <c r="B71" s="566" t="s">
        <v>3946</v>
      </c>
      <c r="C71" s="566" t="s">
        <v>3868</v>
      </c>
      <c r="D71" s="566" t="s">
        <v>4026</v>
      </c>
      <c r="E71" s="566" t="s">
        <v>3981</v>
      </c>
      <c r="F71" s="569">
        <v>20</v>
      </c>
      <c r="G71" s="569">
        <v>10522</v>
      </c>
      <c r="H71" s="569">
        <v>1</v>
      </c>
      <c r="I71" s="569">
        <v>526.1</v>
      </c>
      <c r="J71" s="569"/>
      <c r="K71" s="569"/>
      <c r="L71" s="569"/>
      <c r="M71" s="569"/>
      <c r="N71" s="569"/>
      <c r="O71" s="569"/>
      <c r="P71" s="582"/>
      <c r="Q71" s="570"/>
    </row>
    <row r="72" spans="1:17" ht="14.4" customHeight="1" x14ac:dyDescent="0.3">
      <c r="A72" s="565" t="s">
        <v>436</v>
      </c>
      <c r="B72" s="566" t="s">
        <v>3946</v>
      </c>
      <c r="C72" s="566" t="s">
        <v>3868</v>
      </c>
      <c r="D72" s="566" t="s">
        <v>4027</v>
      </c>
      <c r="E72" s="566" t="s">
        <v>4028</v>
      </c>
      <c r="F72" s="569">
        <v>1</v>
      </c>
      <c r="G72" s="569">
        <v>1353</v>
      </c>
      <c r="H72" s="569">
        <v>1</v>
      </c>
      <c r="I72" s="569">
        <v>1353</v>
      </c>
      <c r="J72" s="569"/>
      <c r="K72" s="569"/>
      <c r="L72" s="569"/>
      <c r="M72" s="569"/>
      <c r="N72" s="569"/>
      <c r="O72" s="569"/>
      <c r="P72" s="582"/>
      <c r="Q72" s="570"/>
    </row>
    <row r="73" spans="1:17" ht="14.4" customHeight="1" x14ac:dyDescent="0.3">
      <c r="A73" s="565" t="s">
        <v>436</v>
      </c>
      <c r="B73" s="566" t="s">
        <v>3946</v>
      </c>
      <c r="C73" s="566" t="s">
        <v>3868</v>
      </c>
      <c r="D73" s="566" t="s">
        <v>4029</v>
      </c>
      <c r="E73" s="566" t="s">
        <v>4030</v>
      </c>
      <c r="F73" s="569">
        <v>7</v>
      </c>
      <c r="G73" s="569">
        <v>5600</v>
      </c>
      <c r="H73" s="569">
        <v>1</v>
      </c>
      <c r="I73" s="569">
        <v>800</v>
      </c>
      <c r="J73" s="569">
        <v>3.65</v>
      </c>
      <c r="K73" s="569">
        <v>2920</v>
      </c>
      <c r="L73" s="569">
        <v>0.52142857142857146</v>
      </c>
      <c r="M73" s="569">
        <v>800</v>
      </c>
      <c r="N73" s="569">
        <v>1.4500000000000002</v>
      </c>
      <c r="O73" s="569">
        <v>1160</v>
      </c>
      <c r="P73" s="582">
        <v>0.20714285714285716</v>
      </c>
      <c r="Q73" s="570">
        <v>799.99999999999989</v>
      </c>
    </row>
    <row r="74" spans="1:17" ht="14.4" customHeight="1" x14ac:dyDescent="0.3">
      <c r="A74" s="565" t="s">
        <v>436</v>
      </c>
      <c r="B74" s="566" t="s">
        <v>3946</v>
      </c>
      <c r="C74" s="566" t="s">
        <v>3868</v>
      </c>
      <c r="D74" s="566" t="s">
        <v>4031</v>
      </c>
      <c r="E74" s="566" t="s">
        <v>4032</v>
      </c>
      <c r="F74" s="569"/>
      <c r="G74" s="569"/>
      <c r="H74" s="569"/>
      <c r="I74" s="569"/>
      <c r="J74" s="569">
        <v>1.4</v>
      </c>
      <c r="K74" s="569">
        <v>3022.07</v>
      </c>
      <c r="L74" s="569"/>
      <c r="M74" s="569">
        <v>2158.6214285714286</v>
      </c>
      <c r="N74" s="569">
        <v>24.4</v>
      </c>
      <c r="O74" s="569">
        <v>52670.640000000007</v>
      </c>
      <c r="P74" s="582"/>
      <c r="Q74" s="570">
        <v>2158.6327868852463</v>
      </c>
    </row>
    <row r="75" spans="1:17" ht="14.4" customHeight="1" x14ac:dyDescent="0.3">
      <c r="A75" s="565" t="s">
        <v>436</v>
      </c>
      <c r="B75" s="566" t="s">
        <v>3946</v>
      </c>
      <c r="C75" s="566" t="s">
        <v>3868</v>
      </c>
      <c r="D75" s="566" t="s">
        <v>4033</v>
      </c>
      <c r="E75" s="566" t="s">
        <v>4034</v>
      </c>
      <c r="F75" s="569"/>
      <c r="G75" s="569"/>
      <c r="H75" s="569"/>
      <c r="I75" s="569"/>
      <c r="J75" s="569"/>
      <c r="K75" s="569"/>
      <c r="L75" s="569"/>
      <c r="M75" s="569"/>
      <c r="N75" s="569">
        <v>4.9000000000000004</v>
      </c>
      <c r="O75" s="569">
        <v>3072.79</v>
      </c>
      <c r="P75" s="582"/>
      <c r="Q75" s="570">
        <v>627.09999999999991</v>
      </c>
    </row>
    <row r="76" spans="1:17" ht="14.4" customHeight="1" x14ac:dyDescent="0.3">
      <c r="A76" s="565" t="s">
        <v>436</v>
      </c>
      <c r="B76" s="566" t="s">
        <v>3946</v>
      </c>
      <c r="C76" s="566" t="s">
        <v>3868</v>
      </c>
      <c r="D76" s="566" t="s">
        <v>4035</v>
      </c>
      <c r="E76" s="566" t="s">
        <v>3993</v>
      </c>
      <c r="F76" s="569"/>
      <c r="G76" s="569"/>
      <c r="H76" s="569"/>
      <c r="I76" s="569"/>
      <c r="J76" s="569">
        <v>10</v>
      </c>
      <c r="K76" s="569">
        <v>2718.9</v>
      </c>
      <c r="L76" s="569"/>
      <c r="M76" s="569">
        <v>271.89</v>
      </c>
      <c r="N76" s="569">
        <v>44</v>
      </c>
      <c r="O76" s="569">
        <v>12060.74</v>
      </c>
      <c r="P76" s="582"/>
      <c r="Q76" s="570">
        <v>274.10772727272729</v>
      </c>
    </row>
    <row r="77" spans="1:17" ht="14.4" customHeight="1" x14ac:dyDescent="0.3">
      <c r="A77" s="565" t="s">
        <v>436</v>
      </c>
      <c r="B77" s="566" t="s">
        <v>3946</v>
      </c>
      <c r="C77" s="566" t="s">
        <v>3868</v>
      </c>
      <c r="D77" s="566" t="s">
        <v>4036</v>
      </c>
      <c r="E77" s="566" t="s">
        <v>4037</v>
      </c>
      <c r="F77" s="569"/>
      <c r="G77" s="569"/>
      <c r="H77" s="569"/>
      <c r="I77" s="569"/>
      <c r="J77" s="569"/>
      <c r="K77" s="569"/>
      <c r="L77" s="569"/>
      <c r="M77" s="569"/>
      <c r="N77" s="569">
        <v>2.8</v>
      </c>
      <c r="O77" s="569">
        <v>3219.86</v>
      </c>
      <c r="P77" s="582"/>
      <c r="Q77" s="570">
        <v>1149.95</v>
      </c>
    </row>
    <row r="78" spans="1:17" ht="14.4" customHeight="1" x14ac:dyDescent="0.3">
      <c r="A78" s="565" t="s">
        <v>436</v>
      </c>
      <c r="B78" s="566" t="s">
        <v>3946</v>
      </c>
      <c r="C78" s="566" t="s">
        <v>3868</v>
      </c>
      <c r="D78" s="566" t="s">
        <v>4038</v>
      </c>
      <c r="E78" s="566" t="s">
        <v>4039</v>
      </c>
      <c r="F78" s="569"/>
      <c r="G78" s="569"/>
      <c r="H78" s="569"/>
      <c r="I78" s="569"/>
      <c r="J78" s="569"/>
      <c r="K78" s="569"/>
      <c r="L78" s="569"/>
      <c r="M78" s="569"/>
      <c r="N78" s="569">
        <v>5.09</v>
      </c>
      <c r="O78" s="569">
        <v>18444.940000000002</v>
      </c>
      <c r="P78" s="582"/>
      <c r="Q78" s="570">
        <v>3623.7603143418473</v>
      </c>
    </row>
    <row r="79" spans="1:17" ht="14.4" customHeight="1" x14ac:dyDescent="0.3">
      <c r="A79" s="565" t="s">
        <v>436</v>
      </c>
      <c r="B79" s="566" t="s">
        <v>3946</v>
      </c>
      <c r="C79" s="566" t="s">
        <v>4040</v>
      </c>
      <c r="D79" s="566" t="s">
        <v>4041</v>
      </c>
      <c r="E79" s="566" t="s">
        <v>4042</v>
      </c>
      <c r="F79" s="569">
        <v>23</v>
      </c>
      <c r="G79" s="569">
        <v>40986.959999999999</v>
      </c>
      <c r="H79" s="569">
        <v>1</v>
      </c>
      <c r="I79" s="569">
        <v>1782.0417391304347</v>
      </c>
      <c r="J79" s="569">
        <v>14</v>
      </c>
      <c r="K79" s="569">
        <v>25206.66</v>
      </c>
      <c r="L79" s="569">
        <v>0.61499218287962809</v>
      </c>
      <c r="M79" s="569">
        <v>1800.4757142857143</v>
      </c>
      <c r="N79" s="569">
        <v>21</v>
      </c>
      <c r="O79" s="569">
        <v>38936.86</v>
      </c>
      <c r="P79" s="582">
        <v>0.94998165270124946</v>
      </c>
      <c r="Q79" s="570">
        <v>1854.1361904761904</v>
      </c>
    </row>
    <row r="80" spans="1:17" ht="14.4" customHeight="1" x14ac:dyDescent="0.3">
      <c r="A80" s="565" t="s">
        <v>436</v>
      </c>
      <c r="B80" s="566" t="s">
        <v>3946</v>
      </c>
      <c r="C80" s="566" t="s">
        <v>4040</v>
      </c>
      <c r="D80" s="566" t="s">
        <v>4043</v>
      </c>
      <c r="E80" s="566" t="s">
        <v>4044</v>
      </c>
      <c r="F80" s="569">
        <v>1</v>
      </c>
      <c r="G80" s="569">
        <v>2579.8200000000002</v>
      </c>
      <c r="H80" s="569">
        <v>1</v>
      </c>
      <c r="I80" s="569">
        <v>2579.8200000000002</v>
      </c>
      <c r="J80" s="569">
        <v>2</v>
      </c>
      <c r="K80" s="569">
        <v>5159.6400000000003</v>
      </c>
      <c r="L80" s="569">
        <v>2</v>
      </c>
      <c r="M80" s="569">
        <v>2579.8200000000002</v>
      </c>
      <c r="N80" s="569">
        <v>1</v>
      </c>
      <c r="O80" s="569">
        <v>2728.71</v>
      </c>
      <c r="P80" s="582">
        <v>1.0577133288368956</v>
      </c>
      <c r="Q80" s="570">
        <v>2728.71</v>
      </c>
    </row>
    <row r="81" spans="1:17" ht="14.4" customHeight="1" x14ac:dyDescent="0.3">
      <c r="A81" s="565" t="s">
        <v>436</v>
      </c>
      <c r="B81" s="566" t="s">
        <v>3946</v>
      </c>
      <c r="C81" s="566" t="s">
        <v>4040</v>
      </c>
      <c r="D81" s="566" t="s">
        <v>4045</v>
      </c>
      <c r="E81" s="566" t="s">
        <v>4046</v>
      </c>
      <c r="F81" s="569">
        <v>2</v>
      </c>
      <c r="G81" s="569">
        <v>3558</v>
      </c>
      <c r="H81" s="569">
        <v>1</v>
      </c>
      <c r="I81" s="569">
        <v>1779</v>
      </c>
      <c r="J81" s="569"/>
      <c r="K81" s="569"/>
      <c r="L81" s="569"/>
      <c r="M81" s="569"/>
      <c r="N81" s="569"/>
      <c r="O81" s="569"/>
      <c r="P81" s="582"/>
      <c r="Q81" s="570"/>
    </row>
    <row r="82" spans="1:17" ht="14.4" customHeight="1" x14ac:dyDescent="0.3">
      <c r="A82" s="565" t="s">
        <v>436</v>
      </c>
      <c r="B82" s="566" t="s">
        <v>3946</v>
      </c>
      <c r="C82" s="566" t="s">
        <v>4040</v>
      </c>
      <c r="D82" s="566" t="s">
        <v>4047</v>
      </c>
      <c r="E82" s="566" t="s">
        <v>4048</v>
      </c>
      <c r="F82" s="569"/>
      <c r="G82" s="569"/>
      <c r="H82" s="569"/>
      <c r="I82" s="569"/>
      <c r="J82" s="569">
        <v>1</v>
      </c>
      <c r="K82" s="569">
        <v>7804.21</v>
      </c>
      <c r="L82" s="569"/>
      <c r="M82" s="569">
        <v>7804.21</v>
      </c>
      <c r="N82" s="569"/>
      <c r="O82" s="569"/>
      <c r="P82" s="582"/>
      <c r="Q82" s="570"/>
    </row>
    <row r="83" spans="1:17" ht="14.4" customHeight="1" x14ac:dyDescent="0.3">
      <c r="A83" s="565" t="s">
        <v>436</v>
      </c>
      <c r="B83" s="566" t="s">
        <v>3946</v>
      </c>
      <c r="C83" s="566" t="s">
        <v>4040</v>
      </c>
      <c r="D83" s="566" t="s">
        <v>4049</v>
      </c>
      <c r="E83" s="566" t="s">
        <v>4050</v>
      </c>
      <c r="F83" s="569"/>
      <c r="G83" s="569"/>
      <c r="H83" s="569"/>
      <c r="I83" s="569"/>
      <c r="J83" s="569">
        <v>1</v>
      </c>
      <c r="K83" s="569">
        <v>9039.01</v>
      </c>
      <c r="L83" s="569"/>
      <c r="M83" s="569">
        <v>9039.01</v>
      </c>
      <c r="N83" s="569"/>
      <c r="O83" s="569"/>
      <c r="P83" s="582"/>
      <c r="Q83" s="570"/>
    </row>
    <row r="84" spans="1:17" ht="14.4" customHeight="1" x14ac:dyDescent="0.3">
      <c r="A84" s="565" t="s">
        <v>436</v>
      </c>
      <c r="B84" s="566" t="s">
        <v>3946</v>
      </c>
      <c r="C84" s="566" t="s">
        <v>4051</v>
      </c>
      <c r="D84" s="566" t="s">
        <v>4052</v>
      </c>
      <c r="E84" s="566" t="s">
        <v>4053</v>
      </c>
      <c r="F84" s="569"/>
      <c r="G84" s="569"/>
      <c r="H84" s="569"/>
      <c r="I84" s="569"/>
      <c r="J84" s="569">
        <v>1</v>
      </c>
      <c r="K84" s="569">
        <v>28950</v>
      </c>
      <c r="L84" s="569"/>
      <c r="M84" s="569">
        <v>28950</v>
      </c>
      <c r="N84" s="569"/>
      <c r="O84" s="569"/>
      <c r="P84" s="582"/>
      <c r="Q84" s="570"/>
    </row>
    <row r="85" spans="1:17" ht="14.4" customHeight="1" x14ac:dyDescent="0.3">
      <c r="A85" s="565" t="s">
        <v>436</v>
      </c>
      <c r="B85" s="566" t="s">
        <v>3946</v>
      </c>
      <c r="C85" s="566" t="s">
        <v>4051</v>
      </c>
      <c r="D85" s="566" t="s">
        <v>4054</v>
      </c>
      <c r="E85" s="566" t="s">
        <v>4055</v>
      </c>
      <c r="F85" s="569"/>
      <c r="G85" s="569"/>
      <c r="H85" s="569"/>
      <c r="I85" s="569"/>
      <c r="J85" s="569">
        <v>1</v>
      </c>
      <c r="K85" s="569">
        <v>1796</v>
      </c>
      <c r="L85" s="569"/>
      <c r="M85" s="569">
        <v>1796</v>
      </c>
      <c r="N85" s="569"/>
      <c r="O85" s="569"/>
      <c r="P85" s="582"/>
      <c r="Q85" s="570"/>
    </row>
    <row r="86" spans="1:17" ht="14.4" customHeight="1" x14ac:dyDescent="0.3">
      <c r="A86" s="565" t="s">
        <v>436</v>
      </c>
      <c r="B86" s="566" t="s">
        <v>3946</v>
      </c>
      <c r="C86" s="566" t="s">
        <v>4051</v>
      </c>
      <c r="D86" s="566" t="s">
        <v>4056</v>
      </c>
      <c r="E86" s="566" t="s">
        <v>4057</v>
      </c>
      <c r="F86" s="569"/>
      <c r="G86" s="569"/>
      <c r="H86" s="569"/>
      <c r="I86" s="569"/>
      <c r="J86" s="569">
        <v>1</v>
      </c>
      <c r="K86" s="569">
        <v>1796</v>
      </c>
      <c r="L86" s="569"/>
      <c r="M86" s="569">
        <v>1796</v>
      </c>
      <c r="N86" s="569"/>
      <c r="O86" s="569"/>
      <c r="P86" s="582"/>
      <c r="Q86" s="570"/>
    </row>
    <row r="87" spans="1:17" ht="14.4" customHeight="1" x14ac:dyDescent="0.3">
      <c r="A87" s="565" t="s">
        <v>436</v>
      </c>
      <c r="B87" s="566" t="s">
        <v>3946</v>
      </c>
      <c r="C87" s="566" t="s">
        <v>4051</v>
      </c>
      <c r="D87" s="566" t="s">
        <v>4058</v>
      </c>
      <c r="E87" s="566" t="s">
        <v>4059</v>
      </c>
      <c r="F87" s="569"/>
      <c r="G87" s="569"/>
      <c r="H87" s="569"/>
      <c r="I87" s="569"/>
      <c r="J87" s="569">
        <v>1</v>
      </c>
      <c r="K87" s="569">
        <v>2016</v>
      </c>
      <c r="L87" s="569"/>
      <c r="M87" s="569">
        <v>2016</v>
      </c>
      <c r="N87" s="569"/>
      <c r="O87" s="569"/>
      <c r="P87" s="582"/>
      <c r="Q87" s="570"/>
    </row>
    <row r="88" spans="1:17" ht="14.4" customHeight="1" x14ac:dyDescent="0.3">
      <c r="A88" s="565" t="s">
        <v>436</v>
      </c>
      <c r="B88" s="566" t="s">
        <v>3946</v>
      </c>
      <c r="C88" s="566" t="s">
        <v>3874</v>
      </c>
      <c r="D88" s="566" t="s">
        <v>4060</v>
      </c>
      <c r="E88" s="566" t="s">
        <v>4061</v>
      </c>
      <c r="F88" s="569">
        <v>8682</v>
      </c>
      <c r="G88" s="569">
        <v>9476203</v>
      </c>
      <c r="H88" s="569">
        <v>1</v>
      </c>
      <c r="I88" s="569">
        <v>1091.4769638332182</v>
      </c>
      <c r="J88" s="569">
        <v>9120</v>
      </c>
      <c r="K88" s="569">
        <v>10057408</v>
      </c>
      <c r="L88" s="569">
        <v>1.0613331098964427</v>
      </c>
      <c r="M88" s="569">
        <v>1102.7859649122806</v>
      </c>
      <c r="N88" s="569">
        <v>8058</v>
      </c>
      <c r="O88" s="569">
        <v>8779343</v>
      </c>
      <c r="P88" s="582">
        <v>0.92646210723852163</v>
      </c>
      <c r="Q88" s="570">
        <v>1089.518863241499</v>
      </c>
    </row>
    <row r="89" spans="1:17" ht="14.4" customHeight="1" x14ac:dyDescent="0.3">
      <c r="A89" s="565" t="s">
        <v>436</v>
      </c>
      <c r="B89" s="566" t="s">
        <v>3946</v>
      </c>
      <c r="C89" s="566" t="s">
        <v>3874</v>
      </c>
      <c r="D89" s="566" t="s">
        <v>4062</v>
      </c>
      <c r="E89" s="566" t="s">
        <v>4063</v>
      </c>
      <c r="F89" s="569">
        <v>1</v>
      </c>
      <c r="G89" s="569">
        <v>275</v>
      </c>
      <c r="H89" s="569">
        <v>1</v>
      </c>
      <c r="I89" s="569">
        <v>275</v>
      </c>
      <c r="J89" s="569">
        <v>1</v>
      </c>
      <c r="K89" s="569">
        <v>276</v>
      </c>
      <c r="L89" s="569">
        <v>1.0036363636363637</v>
      </c>
      <c r="M89" s="569">
        <v>276</v>
      </c>
      <c r="N89" s="569">
        <v>1</v>
      </c>
      <c r="O89" s="569">
        <v>277</v>
      </c>
      <c r="P89" s="582">
        <v>1.0072727272727273</v>
      </c>
      <c r="Q89" s="570">
        <v>277</v>
      </c>
    </row>
    <row r="90" spans="1:17" ht="14.4" customHeight="1" x14ac:dyDescent="0.3">
      <c r="A90" s="565" t="s">
        <v>436</v>
      </c>
      <c r="B90" s="566" t="s">
        <v>3946</v>
      </c>
      <c r="C90" s="566" t="s">
        <v>3874</v>
      </c>
      <c r="D90" s="566" t="s">
        <v>4064</v>
      </c>
      <c r="E90" s="566" t="s">
        <v>4065</v>
      </c>
      <c r="F90" s="569">
        <v>1</v>
      </c>
      <c r="G90" s="569">
        <v>102</v>
      </c>
      <c r="H90" s="569">
        <v>1</v>
      </c>
      <c r="I90" s="569">
        <v>102</v>
      </c>
      <c r="J90" s="569"/>
      <c r="K90" s="569"/>
      <c r="L90" s="569"/>
      <c r="M90" s="569"/>
      <c r="N90" s="569"/>
      <c r="O90" s="569"/>
      <c r="P90" s="582"/>
      <c r="Q90" s="570"/>
    </row>
    <row r="91" spans="1:17" ht="14.4" customHeight="1" x14ac:dyDescent="0.3">
      <c r="A91" s="565" t="s">
        <v>436</v>
      </c>
      <c r="B91" s="566" t="s">
        <v>3946</v>
      </c>
      <c r="C91" s="566" t="s">
        <v>3874</v>
      </c>
      <c r="D91" s="566" t="s">
        <v>3901</v>
      </c>
      <c r="E91" s="566" t="s">
        <v>3902</v>
      </c>
      <c r="F91" s="569">
        <v>25</v>
      </c>
      <c r="G91" s="569">
        <v>4575</v>
      </c>
      <c r="H91" s="569">
        <v>1</v>
      </c>
      <c r="I91" s="569">
        <v>183</v>
      </c>
      <c r="J91" s="569">
        <v>17</v>
      </c>
      <c r="K91" s="569">
        <v>3145</v>
      </c>
      <c r="L91" s="569">
        <v>0.687431693989071</v>
      </c>
      <c r="M91" s="569">
        <v>185</v>
      </c>
      <c r="N91" s="569">
        <v>20</v>
      </c>
      <c r="O91" s="569">
        <v>3700</v>
      </c>
      <c r="P91" s="582">
        <v>0.80874316939890711</v>
      </c>
      <c r="Q91" s="570">
        <v>185</v>
      </c>
    </row>
    <row r="92" spans="1:17" ht="14.4" customHeight="1" x14ac:dyDescent="0.3">
      <c r="A92" s="565" t="s">
        <v>436</v>
      </c>
      <c r="B92" s="566" t="s">
        <v>3946</v>
      </c>
      <c r="C92" s="566" t="s">
        <v>3874</v>
      </c>
      <c r="D92" s="566" t="s">
        <v>4066</v>
      </c>
      <c r="E92" s="566" t="s">
        <v>4067</v>
      </c>
      <c r="F92" s="569">
        <v>12</v>
      </c>
      <c r="G92" s="569">
        <v>696</v>
      </c>
      <c r="H92" s="569">
        <v>1</v>
      </c>
      <c r="I92" s="569">
        <v>58</v>
      </c>
      <c r="J92" s="569"/>
      <c r="K92" s="569"/>
      <c r="L92" s="569"/>
      <c r="M92" s="569"/>
      <c r="N92" s="569">
        <v>3</v>
      </c>
      <c r="O92" s="569">
        <v>168</v>
      </c>
      <c r="P92" s="582">
        <v>0.2413793103448276</v>
      </c>
      <c r="Q92" s="570">
        <v>56</v>
      </c>
    </row>
    <row r="93" spans="1:17" ht="14.4" customHeight="1" x14ac:dyDescent="0.3">
      <c r="A93" s="565" t="s">
        <v>436</v>
      </c>
      <c r="B93" s="566" t="s">
        <v>3946</v>
      </c>
      <c r="C93" s="566" t="s">
        <v>3874</v>
      </c>
      <c r="D93" s="566" t="s">
        <v>3909</v>
      </c>
      <c r="E93" s="566" t="s">
        <v>3910</v>
      </c>
      <c r="F93" s="569">
        <v>500</v>
      </c>
      <c r="G93" s="569">
        <v>321000</v>
      </c>
      <c r="H93" s="569">
        <v>1</v>
      </c>
      <c r="I93" s="569">
        <v>642</v>
      </c>
      <c r="J93" s="569">
        <v>558</v>
      </c>
      <c r="K93" s="569">
        <v>359302</v>
      </c>
      <c r="L93" s="569">
        <v>1.1193208722741432</v>
      </c>
      <c r="M93" s="569">
        <v>643.91039426523298</v>
      </c>
      <c r="N93" s="569">
        <v>448</v>
      </c>
      <c r="O93" s="569">
        <v>288944</v>
      </c>
      <c r="P93" s="582">
        <v>0.90013707165109036</v>
      </c>
      <c r="Q93" s="570">
        <v>644.96428571428567</v>
      </c>
    </row>
    <row r="94" spans="1:17" ht="14.4" customHeight="1" x14ac:dyDescent="0.3">
      <c r="A94" s="565" t="s">
        <v>436</v>
      </c>
      <c r="B94" s="566" t="s">
        <v>3946</v>
      </c>
      <c r="C94" s="566" t="s">
        <v>3874</v>
      </c>
      <c r="D94" s="566" t="s">
        <v>3894</v>
      </c>
      <c r="E94" s="566" t="s">
        <v>3895</v>
      </c>
      <c r="F94" s="569">
        <v>547</v>
      </c>
      <c r="G94" s="569">
        <v>178322</v>
      </c>
      <c r="H94" s="569">
        <v>1</v>
      </c>
      <c r="I94" s="569">
        <v>326</v>
      </c>
      <c r="J94" s="569">
        <v>600</v>
      </c>
      <c r="K94" s="569">
        <v>196796</v>
      </c>
      <c r="L94" s="569">
        <v>1.1035991072329829</v>
      </c>
      <c r="M94" s="569">
        <v>327.99333333333334</v>
      </c>
      <c r="N94" s="569">
        <v>467</v>
      </c>
      <c r="O94" s="569">
        <v>152712</v>
      </c>
      <c r="P94" s="582">
        <v>0.85638339632799099</v>
      </c>
      <c r="Q94" s="570">
        <v>327.00642398286936</v>
      </c>
    </row>
    <row r="95" spans="1:17" ht="14.4" customHeight="1" x14ac:dyDescent="0.3">
      <c r="A95" s="565" t="s">
        <v>436</v>
      </c>
      <c r="B95" s="566" t="s">
        <v>3946</v>
      </c>
      <c r="C95" s="566" t="s">
        <v>3874</v>
      </c>
      <c r="D95" s="566" t="s">
        <v>3913</v>
      </c>
      <c r="E95" s="566" t="s">
        <v>3914</v>
      </c>
      <c r="F95" s="569">
        <v>449</v>
      </c>
      <c r="G95" s="569">
        <v>182294</v>
      </c>
      <c r="H95" s="569">
        <v>1</v>
      </c>
      <c r="I95" s="569">
        <v>406</v>
      </c>
      <c r="J95" s="569">
        <v>511</v>
      </c>
      <c r="K95" s="569">
        <v>208450</v>
      </c>
      <c r="L95" s="569">
        <v>1.1434825062810625</v>
      </c>
      <c r="M95" s="569">
        <v>407.92563600782779</v>
      </c>
      <c r="N95" s="569">
        <v>391</v>
      </c>
      <c r="O95" s="569">
        <v>160671</v>
      </c>
      <c r="P95" s="582">
        <v>0.88138391828584595</v>
      </c>
      <c r="Q95" s="570">
        <v>410.92327365728903</v>
      </c>
    </row>
    <row r="96" spans="1:17" ht="14.4" customHeight="1" x14ac:dyDescent="0.3">
      <c r="A96" s="565" t="s">
        <v>436</v>
      </c>
      <c r="B96" s="566" t="s">
        <v>3946</v>
      </c>
      <c r="C96" s="566" t="s">
        <v>3874</v>
      </c>
      <c r="D96" s="566" t="s">
        <v>3915</v>
      </c>
      <c r="E96" s="566" t="s">
        <v>3916</v>
      </c>
      <c r="F96" s="569">
        <v>451</v>
      </c>
      <c r="G96" s="569">
        <v>91553</v>
      </c>
      <c r="H96" s="569">
        <v>1</v>
      </c>
      <c r="I96" s="569">
        <v>203</v>
      </c>
      <c r="J96" s="569">
        <v>500</v>
      </c>
      <c r="K96" s="569">
        <v>102466</v>
      </c>
      <c r="L96" s="569">
        <v>1.1191987154981267</v>
      </c>
      <c r="M96" s="569">
        <v>204.93199999999999</v>
      </c>
      <c r="N96" s="569">
        <v>395</v>
      </c>
      <c r="O96" s="569">
        <v>81362</v>
      </c>
      <c r="P96" s="582">
        <v>0.88868742695487857</v>
      </c>
      <c r="Q96" s="570">
        <v>205.97974683544305</v>
      </c>
    </row>
    <row r="97" spans="1:17" ht="14.4" customHeight="1" x14ac:dyDescent="0.3">
      <c r="A97" s="565" t="s">
        <v>436</v>
      </c>
      <c r="B97" s="566" t="s">
        <v>3946</v>
      </c>
      <c r="C97" s="566" t="s">
        <v>3874</v>
      </c>
      <c r="D97" s="566" t="s">
        <v>4068</v>
      </c>
      <c r="E97" s="566" t="s">
        <v>4069</v>
      </c>
      <c r="F97" s="569">
        <v>2</v>
      </c>
      <c r="G97" s="569">
        <v>5280</v>
      </c>
      <c r="H97" s="569">
        <v>1</v>
      </c>
      <c r="I97" s="569">
        <v>2640</v>
      </c>
      <c r="J97" s="569"/>
      <c r="K97" s="569"/>
      <c r="L97" s="569"/>
      <c r="M97" s="569"/>
      <c r="N97" s="569"/>
      <c r="O97" s="569"/>
      <c r="P97" s="582"/>
      <c r="Q97" s="570"/>
    </row>
    <row r="98" spans="1:17" ht="14.4" customHeight="1" x14ac:dyDescent="0.3">
      <c r="A98" s="565" t="s">
        <v>436</v>
      </c>
      <c r="B98" s="566" t="s">
        <v>3946</v>
      </c>
      <c r="C98" s="566" t="s">
        <v>3874</v>
      </c>
      <c r="D98" s="566" t="s">
        <v>4070</v>
      </c>
      <c r="E98" s="566" t="s">
        <v>4071</v>
      </c>
      <c r="F98" s="569">
        <v>0</v>
      </c>
      <c r="G98" s="569">
        <v>0</v>
      </c>
      <c r="H98" s="569"/>
      <c r="I98" s="569"/>
      <c r="J98" s="569">
        <v>0</v>
      </c>
      <c r="K98" s="569">
        <v>0</v>
      </c>
      <c r="L98" s="569"/>
      <c r="M98" s="569"/>
      <c r="N98" s="569">
        <v>0</v>
      </c>
      <c r="O98" s="569">
        <v>0</v>
      </c>
      <c r="P98" s="582"/>
      <c r="Q98" s="570"/>
    </row>
    <row r="99" spans="1:17" ht="14.4" customHeight="1" x14ac:dyDescent="0.3">
      <c r="A99" s="565" t="s">
        <v>436</v>
      </c>
      <c r="B99" s="566" t="s">
        <v>3946</v>
      </c>
      <c r="C99" s="566" t="s">
        <v>3874</v>
      </c>
      <c r="D99" s="566" t="s">
        <v>4072</v>
      </c>
      <c r="E99" s="566" t="s">
        <v>4073</v>
      </c>
      <c r="F99" s="569">
        <v>192</v>
      </c>
      <c r="G99" s="569">
        <v>0</v>
      </c>
      <c r="H99" s="569"/>
      <c r="I99" s="569">
        <v>0</v>
      </c>
      <c r="J99" s="569">
        <v>146</v>
      </c>
      <c r="K99" s="569">
        <v>0</v>
      </c>
      <c r="L99" s="569"/>
      <c r="M99" s="569">
        <v>0</v>
      </c>
      <c r="N99" s="569">
        <v>172</v>
      </c>
      <c r="O99" s="569">
        <v>0</v>
      </c>
      <c r="P99" s="582"/>
      <c r="Q99" s="570">
        <v>0</v>
      </c>
    </row>
    <row r="100" spans="1:17" ht="14.4" customHeight="1" x14ac:dyDescent="0.3">
      <c r="A100" s="565" t="s">
        <v>436</v>
      </c>
      <c r="B100" s="566" t="s">
        <v>3946</v>
      </c>
      <c r="C100" s="566" t="s">
        <v>3874</v>
      </c>
      <c r="D100" s="566" t="s">
        <v>3947</v>
      </c>
      <c r="E100" s="566" t="s">
        <v>3948</v>
      </c>
      <c r="F100" s="569">
        <v>8380</v>
      </c>
      <c r="G100" s="569">
        <v>0</v>
      </c>
      <c r="H100" s="569"/>
      <c r="I100" s="569">
        <v>0</v>
      </c>
      <c r="J100" s="569">
        <v>8241</v>
      </c>
      <c r="K100" s="569">
        <v>0</v>
      </c>
      <c r="L100" s="569"/>
      <c r="M100" s="569">
        <v>0</v>
      </c>
      <c r="N100" s="569">
        <v>7354</v>
      </c>
      <c r="O100" s="569">
        <v>0</v>
      </c>
      <c r="P100" s="582"/>
      <c r="Q100" s="570">
        <v>0</v>
      </c>
    </row>
    <row r="101" spans="1:17" ht="14.4" customHeight="1" x14ac:dyDescent="0.3">
      <c r="A101" s="565" t="s">
        <v>436</v>
      </c>
      <c r="B101" s="566" t="s">
        <v>3946</v>
      </c>
      <c r="C101" s="566" t="s">
        <v>3874</v>
      </c>
      <c r="D101" s="566" t="s">
        <v>4074</v>
      </c>
      <c r="E101" s="566" t="s">
        <v>4075</v>
      </c>
      <c r="F101" s="569">
        <v>4</v>
      </c>
      <c r="G101" s="569">
        <v>0</v>
      </c>
      <c r="H101" s="569"/>
      <c r="I101" s="569">
        <v>0</v>
      </c>
      <c r="J101" s="569"/>
      <c r="K101" s="569"/>
      <c r="L101" s="569"/>
      <c r="M101" s="569"/>
      <c r="N101" s="569">
        <v>12</v>
      </c>
      <c r="O101" s="569">
        <v>0</v>
      </c>
      <c r="P101" s="582"/>
      <c r="Q101" s="570">
        <v>0</v>
      </c>
    </row>
    <row r="102" spans="1:17" ht="14.4" customHeight="1" x14ac:dyDescent="0.3">
      <c r="A102" s="565" t="s">
        <v>436</v>
      </c>
      <c r="B102" s="566" t="s">
        <v>3946</v>
      </c>
      <c r="C102" s="566" t="s">
        <v>3874</v>
      </c>
      <c r="D102" s="566" t="s">
        <v>4076</v>
      </c>
      <c r="E102" s="566" t="s">
        <v>4077</v>
      </c>
      <c r="F102" s="569">
        <v>326</v>
      </c>
      <c r="G102" s="569">
        <v>0</v>
      </c>
      <c r="H102" s="569"/>
      <c r="I102" s="569">
        <v>0</v>
      </c>
      <c r="J102" s="569">
        <v>94</v>
      </c>
      <c r="K102" s="569">
        <v>0</v>
      </c>
      <c r="L102" s="569"/>
      <c r="M102" s="569">
        <v>0</v>
      </c>
      <c r="N102" s="569">
        <v>35</v>
      </c>
      <c r="O102" s="569">
        <v>0</v>
      </c>
      <c r="P102" s="582"/>
      <c r="Q102" s="570">
        <v>0</v>
      </c>
    </row>
    <row r="103" spans="1:17" ht="14.4" customHeight="1" x14ac:dyDescent="0.3">
      <c r="A103" s="565" t="s">
        <v>436</v>
      </c>
      <c r="B103" s="566" t="s">
        <v>3946</v>
      </c>
      <c r="C103" s="566" t="s">
        <v>3874</v>
      </c>
      <c r="D103" s="566" t="s">
        <v>4078</v>
      </c>
      <c r="E103" s="566" t="s">
        <v>4079</v>
      </c>
      <c r="F103" s="569"/>
      <c r="G103" s="569"/>
      <c r="H103" s="569"/>
      <c r="I103" s="569"/>
      <c r="J103" s="569">
        <v>11</v>
      </c>
      <c r="K103" s="569">
        <v>0</v>
      </c>
      <c r="L103" s="569"/>
      <c r="M103" s="569">
        <v>0</v>
      </c>
      <c r="N103" s="569"/>
      <c r="O103" s="569"/>
      <c r="P103" s="582"/>
      <c r="Q103" s="570"/>
    </row>
    <row r="104" spans="1:17" ht="14.4" customHeight="1" x14ac:dyDescent="0.3">
      <c r="A104" s="565" t="s">
        <v>436</v>
      </c>
      <c r="B104" s="566" t="s">
        <v>4080</v>
      </c>
      <c r="C104" s="566" t="s">
        <v>3874</v>
      </c>
      <c r="D104" s="566" t="s">
        <v>4081</v>
      </c>
      <c r="E104" s="566" t="s">
        <v>4082</v>
      </c>
      <c r="F104" s="569"/>
      <c r="G104" s="569"/>
      <c r="H104" s="569"/>
      <c r="I104" s="569"/>
      <c r="J104" s="569"/>
      <c r="K104" s="569"/>
      <c r="L104" s="569"/>
      <c r="M104" s="569"/>
      <c r="N104" s="569">
        <v>2</v>
      </c>
      <c r="O104" s="569">
        <v>3778</v>
      </c>
      <c r="P104" s="582"/>
      <c r="Q104" s="570">
        <v>1889</v>
      </c>
    </row>
    <row r="105" spans="1:17" ht="14.4" customHeight="1" x14ac:dyDescent="0.3">
      <c r="A105" s="565" t="s">
        <v>436</v>
      </c>
      <c r="B105" s="566" t="s">
        <v>4080</v>
      </c>
      <c r="C105" s="566" t="s">
        <v>3874</v>
      </c>
      <c r="D105" s="566" t="s">
        <v>4083</v>
      </c>
      <c r="E105" s="566" t="s">
        <v>4084</v>
      </c>
      <c r="F105" s="569"/>
      <c r="G105" s="569"/>
      <c r="H105" s="569"/>
      <c r="I105" s="569"/>
      <c r="J105" s="569">
        <v>1</v>
      </c>
      <c r="K105" s="569">
        <v>6076</v>
      </c>
      <c r="L105" s="569"/>
      <c r="M105" s="569">
        <v>6076</v>
      </c>
      <c r="N105" s="569"/>
      <c r="O105" s="569"/>
      <c r="P105" s="582"/>
      <c r="Q105" s="570"/>
    </row>
    <row r="106" spans="1:17" ht="14.4" customHeight="1" x14ac:dyDescent="0.3">
      <c r="A106" s="565" t="s">
        <v>436</v>
      </c>
      <c r="B106" s="566" t="s">
        <v>4080</v>
      </c>
      <c r="C106" s="566" t="s">
        <v>3874</v>
      </c>
      <c r="D106" s="566" t="s">
        <v>4085</v>
      </c>
      <c r="E106" s="566" t="s">
        <v>4086</v>
      </c>
      <c r="F106" s="569"/>
      <c r="G106" s="569"/>
      <c r="H106" s="569"/>
      <c r="I106" s="569"/>
      <c r="J106" s="569">
        <v>1</v>
      </c>
      <c r="K106" s="569">
        <v>9000</v>
      </c>
      <c r="L106" s="569"/>
      <c r="M106" s="569">
        <v>9000</v>
      </c>
      <c r="N106" s="569"/>
      <c r="O106" s="569"/>
      <c r="P106" s="582"/>
      <c r="Q106" s="570"/>
    </row>
    <row r="107" spans="1:17" ht="14.4" customHeight="1" x14ac:dyDescent="0.3">
      <c r="A107" s="565" t="s">
        <v>436</v>
      </c>
      <c r="B107" s="566" t="s">
        <v>4080</v>
      </c>
      <c r="C107" s="566" t="s">
        <v>3874</v>
      </c>
      <c r="D107" s="566" t="s">
        <v>4068</v>
      </c>
      <c r="E107" s="566" t="s">
        <v>4069</v>
      </c>
      <c r="F107" s="569"/>
      <c r="G107" s="569"/>
      <c r="H107" s="569"/>
      <c r="I107" s="569"/>
      <c r="J107" s="569">
        <v>2</v>
      </c>
      <c r="K107" s="569">
        <v>5290</v>
      </c>
      <c r="L107" s="569"/>
      <c r="M107" s="569">
        <v>2645</v>
      </c>
      <c r="N107" s="569">
        <v>1</v>
      </c>
      <c r="O107" s="569">
        <v>2651</v>
      </c>
      <c r="P107" s="582"/>
      <c r="Q107" s="570">
        <v>2651</v>
      </c>
    </row>
    <row r="108" spans="1:17" ht="14.4" customHeight="1" x14ac:dyDescent="0.3">
      <c r="A108" s="565" t="s">
        <v>436</v>
      </c>
      <c r="B108" s="566" t="s">
        <v>4080</v>
      </c>
      <c r="C108" s="566" t="s">
        <v>3874</v>
      </c>
      <c r="D108" s="566" t="s">
        <v>4087</v>
      </c>
      <c r="E108" s="566" t="s">
        <v>4088</v>
      </c>
      <c r="F108" s="569"/>
      <c r="G108" s="569"/>
      <c r="H108" s="569"/>
      <c r="I108" s="569"/>
      <c r="J108" s="569">
        <v>1</v>
      </c>
      <c r="K108" s="569">
        <v>6016</v>
      </c>
      <c r="L108" s="569"/>
      <c r="M108" s="569">
        <v>6016</v>
      </c>
      <c r="N108" s="569"/>
      <c r="O108" s="569"/>
      <c r="P108" s="582"/>
      <c r="Q108" s="570"/>
    </row>
    <row r="109" spans="1:17" ht="14.4" customHeight="1" x14ac:dyDescent="0.3">
      <c r="A109" s="565" t="s">
        <v>436</v>
      </c>
      <c r="B109" s="566" t="s">
        <v>4080</v>
      </c>
      <c r="C109" s="566" t="s">
        <v>3874</v>
      </c>
      <c r="D109" s="566" t="s">
        <v>4089</v>
      </c>
      <c r="E109" s="566" t="s">
        <v>4090</v>
      </c>
      <c r="F109" s="569"/>
      <c r="G109" s="569"/>
      <c r="H109" s="569"/>
      <c r="I109" s="569"/>
      <c r="J109" s="569">
        <v>1</v>
      </c>
      <c r="K109" s="569">
        <v>4594</v>
      </c>
      <c r="L109" s="569"/>
      <c r="M109" s="569">
        <v>4594</v>
      </c>
      <c r="N109" s="569"/>
      <c r="O109" s="569"/>
      <c r="P109" s="582"/>
      <c r="Q109" s="570"/>
    </row>
    <row r="110" spans="1:17" ht="14.4" customHeight="1" x14ac:dyDescent="0.3">
      <c r="A110" s="565" t="s">
        <v>436</v>
      </c>
      <c r="B110" s="566" t="s">
        <v>4080</v>
      </c>
      <c r="C110" s="566" t="s">
        <v>3874</v>
      </c>
      <c r="D110" s="566" t="s">
        <v>4091</v>
      </c>
      <c r="E110" s="566" t="s">
        <v>4092</v>
      </c>
      <c r="F110" s="569"/>
      <c r="G110" s="569"/>
      <c r="H110" s="569"/>
      <c r="I110" s="569"/>
      <c r="J110" s="569">
        <v>1</v>
      </c>
      <c r="K110" s="569">
        <v>505</v>
      </c>
      <c r="L110" s="569"/>
      <c r="M110" s="569">
        <v>505</v>
      </c>
      <c r="N110" s="569"/>
      <c r="O110" s="569"/>
      <c r="P110" s="582"/>
      <c r="Q110" s="570"/>
    </row>
    <row r="111" spans="1:17" ht="14.4" customHeight="1" x14ac:dyDescent="0.3">
      <c r="A111" s="565" t="s">
        <v>436</v>
      </c>
      <c r="B111" s="566" t="s">
        <v>4080</v>
      </c>
      <c r="C111" s="566" t="s">
        <v>3874</v>
      </c>
      <c r="D111" s="566" t="s">
        <v>4093</v>
      </c>
      <c r="E111" s="566" t="s">
        <v>4094</v>
      </c>
      <c r="F111" s="569"/>
      <c r="G111" s="569"/>
      <c r="H111" s="569"/>
      <c r="I111" s="569"/>
      <c r="J111" s="569">
        <v>1</v>
      </c>
      <c r="K111" s="569">
        <v>0</v>
      </c>
      <c r="L111" s="569"/>
      <c r="M111" s="569">
        <v>0</v>
      </c>
      <c r="N111" s="569">
        <v>2</v>
      </c>
      <c r="O111" s="569">
        <v>0</v>
      </c>
      <c r="P111" s="582"/>
      <c r="Q111" s="570">
        <v>0</v>
      </c>
    </row>
    <row r="112" spans="1:17" ht="14.4" customHeight="1" x14ac:dyDescent="0.3">
      <c r="A112" s="565" t="s">
        <v>436</v>
      </c>
      <c r="B112" s="566" t="s">
        <v>4080</v>
      </c>
      <c r="C112" s="566" t="s">
        <v>3874</v>
      </c>
      <c r="D112" s="566" t="s">
        <v>4095</v>
      </c>
      <c r="E112" s="566" t="s">
        <v>4096</v>
      </c>
      <c r="F112" s="569"/>
      <c r="G112" s="569"/>
      <c r="H112" s="569"/>
      <c r="I112" s="569"/>
      <c r="J112" s="569"/>
      <c r="K112" s="569"/>
      <c r="L112" s="569"/>
      <c r="M112" s="569"/>
      <c r="N112" s="569">
        <v>1</v>
      </c>
      <c r="O112" s="569">
        <v>0</v>
      </c>
      <c r="P112" s="582"/>
      <c r="Q112" s="570">
        <v>0</v>
      </c>
    </row>
    <row r="113" spans="1:17" ht="14.4" customHeight="1" x14ac:dyDescent="0.3">
      <c r="A113" s="565" t="s">
        <v>436</v>
      </c>
      <c r="B113" s="566" t="s">
        <v>4080</v>
      </c>
      <c r="C113" s="566" t="s">
        <v>3874</v>
      </c>
      <c r="D113" s="566" t="s">
        <v>4097</v>
      </c>
      <c r="E113" s="566" t="s">
        <v>4098</v>
      </c>
      <c r="F113" s="569"/>
      <c r="G113" s="569"/>
      <c r="H113" s="569"/>
      <c r="I113" s="569"/>
      <c r="J113" s="569"/>
      <c r="K113" s="569"/>
      <c r="L113" s="569"/>
      <c r="M113" s="569"/>
      <c r="N113" s="569">
        <v>1</v>
      </c>
      <c r="O113" s="569">
        <v>0</v>
      </c>
      <c r="P113" s="582"/>
      <c r="Q113" s="570">
        <v>0</v>
      </c>
    </row>
    <row r="114" spans="1:17" ht="14.4" customHeight="1" x14ac:dyDescent="0.3">
      <c r="A114" s="565" t="s">
        <v>436</v>
      </c>
      <c r="B114" s="566" t="s">
        <v>4080</v>
      </c>
      <c r="C114" s="566" t="s">
        <v>3874</v>
      </c>
      <c r="D114" s="566" t="s">
        <v>4099</v>
      </c>
      <c r="E114" s="566" t="s">
        <v>4100</v>
      </c>
      <c r="F114" s="569"/>
      <c r="G114" s="569"/>
      <c r="H114" s="569"/>
      <c r="I114" s="569"/>
      <c r="J114" s="569">
        <v>1</v>
      </c>
      <c r="K114" s="569">
        <v>0</v>
      </c>
      <c r="L114" s="569"/>
      <c r="M114" s="569">
        <v>0</v>
      </c>
      <c r="N114" s="569">
        <v>2</v>
      </c>
      <c r="O114" s="569">
        <v>0</v>
      </c>
      <c r="P114" s="582"/>
      <c r="Q114" s="570">
        <v>0</v>
      </c>
    </row>
    <row r="115" spans="1:17" ht="14.4" customHeight="1" x14ac:dyDescent="0.3">
      <c r="A115" s="565" t="s">
        <v>436</v>
      </c>
      <c r="B115" s="566" t="s">
        <v>4080</v>
      </c>
      <c r="C115" s="566" t="s">
        <v>3874</v>
      </c>
      <c r="D115" s="566" t="s">
        <v>4101</v>
      </c>
      <c r="E115" s="566" t="s">
        <v>4102</v>
      </c>
      <c r="F115" s="569"/>
      <c r="G115" s="569"/>
      <c r="H115" s="569"/>
      <c r="I115" s="569"/>
      <c r="J115" s="569"/>
      <c r="K115" s="569"/>
      <c r="L115" s="569"/>
      <c r="M115" s="569"/>
      <c r="N115" s="569">
        <v>1</v>
      </c>
      <c r="O115" s="569">
        <v>0</v>
      </c>
      <c r="P115" s="582"/>
      <c r="Q115" s="570">
        <v>0</v>
      </c>
    </row>
    <row r="116" spans="1:17" ht="14.4" customHeight="1" x14ac:dyDescent="0.3">
      <c r="A116" s="565" t="s">
        <v>436</v>
      </c>
      <c r="B116" s="566" t="s">
        <v>4080</v>
      </c>
      <c r="C116" s="566" t="s">
        <v>3874</v>
      </c>
      <c r="D116" s="566" t="s">
        <v>4103</v>
      </c>
      <c r="E116" s="566" t="s">
        <v>4104</v>
      </c>
      <c r="F116" s="569"/>
      <c r="G116" s="569"/>
      <c r="H116" s="569"/>
      <c r="I116" s="569"/>
      <c r="J116" s="569">
        <v>1</v>
      </c>
      <c r="K116" s="569">
        <v>0</v>
      </c>
      <c r="L116" s="569"/>
      <c r="M116" s="569">
        <v>0</v>
      </c>
      <c r="N116" s="569"/>
      <c r="O116" s="569"/>
      <c r="P116" s="582"/>
      <c r="Q116" s="570"/>
    </row>
    <row r="117" spans="1:17" ht="14.4" customHeight="1" x14ac:dyDescent="0.3">
      <c r="A117" s="565" t="s">
        <v>436</v>
      </c>
      <c r="B117" s="566" t="s">
        <v>4080</v>
      </c>
      <c r="C117" s="566" t="s">
        <v>3874</v>
      </c>
      <c r="D117" s="566" t="s">
        <v>4105</v>
      </c>
      <c r="E117" s="566" t="s">
        <v>4106</v>
      </c>
      <c r="F117" s="569"/>
      <c r="G117" s="569"/>
      <c r="H117" s="569"/>
      <c r="I117" s="569"/>
      <c r="J117" s="569">
        <v>1</v>
      </c>
      <c r="K117" s="569">
        <v>0</v>
      </c>
      <c r="L117" s="569"/>
      <c r="M117" s="569">
        <v>0</v>
      </c>
      <c r="N117" s="569"/>
      <c r="O117" s="569"/>
      <c r="P117" s="582"/>
      <c r="Q117" s="570"/>
    </row>
    <row r="118" spans="1:17" ht="14.4" customHeight="1" x14ac:dyDescent="0.3">
      <c r="A118" s="565" t="s">
        <v>436</v>
      </c>
      <c r="B118" s="566" t="s">
        <v>4080</v>
      </c>
      <c r="C118" s="566" t="s">
        <v>3874</v>
      </c>
      <c r="D118" s="566" t="s">
        <v>4107</v>
      </c>
      <c r="E118" s="566" t="s">
        <v>4108</v>
      </c>
      <c r="F118" s="569"/>
      <c r="G118" s="569"/>
      <c r="H118" s="569"/>
      <c r="I118" s="569"/>
      <c r="J118" s="569">
        <v>1</v>
      </c>
      <c r="K118" s="569">
        <v>0</v>
      </c>
      <c r="L118" s="569"/>
      <c r="M118" s="569">
        <v>0</v>
      </c>
      <c r="N118" s="569">
        <v>2</v>
      </c>
      <c r="O118" s="569">
        <v>0</v>
      </c>
      <c r="P118" s="582"/>
      <c r="Q118" s="570">
        <v>0</v>
      </c>
    </row>
    <row r="119" spans="1:17" ht="14.4" customHeight="1" x14ac:dyDescent="0.3">
      <c r="A119" s="565" t="s">
        <v>436</v>
      </c>
      <c r="B119" s="566" t="s">
        <v>4080</v>
      </c>
      <c r="C119" s="566" t="s">
        <v>3874</v>
      </c>
      <c r="D119" s="566" t="s">
        <v>4109</v>
      </c>
      <c r="E119" s="566" t="s">
        <v>4110</v>
      </c>
      <c r="F119" s="569"/>
      <c r="G119" s="569"/>
      <c r="H119" s="569"/>
      <c r="I119" s="569"/>
      <c r="J119" s="569"/>
      <c r="K119" s="569"/>
      <c r="L119" s="569"/>
      <c r="M119" s="569"/>
      <c r="N119" s="569">
        <v>1</v>
      </c>
      <c r="O119" s="569">
        <v>0</v>
      </c>
      <c r="P119" s="582"/>
      <c r="Q119" s="570">
        <v>0</v>
      </c>
    </row>
    <row r="120" spans="1:17" ht="14.4" customHeight="1" x14ac:dyDescent="0.3">
      <c r="A120" s="565" t="s">
        <v>4111</v>
      </c>
      <c r="B120" s="566" t="s">
        <v>3898</v>
      </c>
      <c r="C120" s="566" t="s">
        <v>3874</v>
      </c>
      <c r="D120" s="566" t="s">
        <v>3894</v>
      </c>
      <c r="E120" s="566" t="s">
        <v>3895</v>
      </c>
      <c r="F120" s="569">
        <v>100</v>
      </c>
      <c r="G120" s="569">
        <v>32600</v>
      </c>
      <c r="H120" s="569">
        <v>1</v>
      </c>
      <c r="I120" s="569">
        <v>326</v>
      </c>
      <c r="J120" s="569">
        <v>90</v>
      </c>
      <c r="K120" s="569">
        <v>29520</v>
      </c>
      <c r="L120" s="569">
        <v>0.90552147239263803</v>
      </c>
      <c r="M120" s="569">
        <v>328</v>
      </c>
      <c r="N120" s="569">
        <v>98</v>
      </c>
      <c r="O120" s="569">
        <v>32046</v>
      </c>
      <c r="P120" s="582">
        <v>0.98300613496932521</v>
      </c>
      <c r="Q120" s="570">
        <v>327</v>
      </c>
    </row>
    <row r="121" spans="1:17" ht="14.4" customHeight="1" x14ac:dyDescent="0.3">
      <c r="A121" s="565" t="s">
        <v>4112</v>
      </c>
      <c r="B121" s="566" t="s">
        <v>3898</v>
      </c>
      <c r="C121" s="566" t="s">
        <v>3874</v>
      </c>
      <c r="D121" s="566" t="s">
        <v>3894</v>
      </c>
      <c r="E121" s="566" t="s">
        <v>3895</v>
      </c>
      <c r="F121" s="569"/>
      <c r="G121" s="569"/>
      <c r="H121" s="569"/>
      <c r="I121" s="569"/>
      <c r="J121" s="569"/>
      <c r="K121" s="569"/>
      <c r="L121" s="569"/>
      <c r="M121" s="569"/>
      <c r="N121" s="569">
        <v>2</v>
      </c>
      <c r="O121" s="569">
        <v>654</v>
      </c>
      <c r="P121" s="582"/>
      <c r="Q121" s="570">
        <v>327</v>
      </c>
    </row>
    <row r="122" spans="1:17" ht="14.4" customHeight="1" x14ac:dyDescent="0.3">
      <c r="A122" s="565" t="s">
        <v>4113</v>
      </c>
      <c r="B122" s="566" t="s">
        <v>3898</v>
      </c>
      <c r="C122" s="566" t="s">
        <v>3874</v>
      </c>
      <c r="D122" s="566" t="s">
        <v>3894</v>
      </c>
      <c r="E122" s="566" t="s">
        <v>3895</v>
      </c>
      <c r="F122" s="569">
        <v>2</v>
      </c>
      <c r="G122" s="569">
        <v>652</v>
      </c>
      <c r="H122" s="569">
        <v>1</v>
      </c>
      <c r="I122" s="569">
        <v>326</v>
      </c>
      <c r="J122" s="569"/>
      <c r="K122" s="569"/>
      <c r="L122" s="569"/>
      <c r="M122" s="569"/>
      <c r="N122" s="569">
        <v>3</v>
      </c>
      <c r="O122" s="569">
        <v>981</v>
      </c>
      <c r="P122" s="582">
        <v>1.5046012269938651</v>
      </c>
      <c r="Q122" s="570">
        <v>327</v>
      </c>
    </row>
    <row r="123" spans="1:17" ht="14.4" customHeight="1" x14ac:dyDescent="0.3">
      <c r="A123" s="565" t="s">
        <v>4114</v>
      </c>
      <c r="B123" s="566" t="s">
        <v>3898</v>
      </c>
      <c r="C123" s="566" t="s">
        <v>3874</v>
      </c>
      <c r="D123" s="566" t="s">
        <v>3881</v>
      </c>
      <c r="E123" s="566" t="s">
        <v>3882</v>
      </c>
      <c r="F123" s="569"/>
      <c r="G123" s="569"/>
      <c r="H123" s="569"/>
      <c r="I123" s="569"/>
      <c r="J123" s="569"/>
      <c r="K123" s="569"/>
      <c r="L123" s="569"/>
      <c r="M123" s="569"/>
      <c r="N123" s="569">
        <v>1</v>
      </c>
      <c r="O123" s="569">
        <v>34</v>
      </c>
      <c r="P123" s="582"/>
      <c r="Q123" s="570">
        <v>34</v>
      </c>
    </row>
    <row r="124" spans="1:17" ht="14.4" customHeight="1" thickBot="1" x14ac:dyDescent="0.35">
      <c r="A124" s="571" t="s">
        <v>4114</v>
      </c>
      <c r="B124" s="572" t="s">
        <v>3898</v>
      </c>
      <c r="C124" s="572" t="s">
        <v>3874</v>
      </c>
      <c r="D124" s="572" t="s">
        <v>3894</v>
      </c>
      <c r="E124" s="572" t="s">
        <v>3895</v>
      </c>
      <c r="F124" s="575">
        <v>2</v>
      </c>
      <c r="G124" s="575">
        <v>652</v>
      </c>
      <c r="H124" s="575">
        <v>1</v>
      </c>
      <c r="I124" s="575">
        <v>326</v>
      </c>
      <c r="J124" s="575">
        <v>5</v>
      </c>
      <c r="K124" s="575">
        <v>1640</v>
      </c>
      <c r="L124" s="575">
        <v>2.5153374233128836</v>
      </c>
      <c r="M124" s="575">
        <v>328</v>
      </c>
      <c r="N124" s="575">
        <v>3</v>
      </c>
      <c r="O124" s="575">
        <v>981</v>
      </c>
      <c r="P124" s="583">
        <v>1.5046012269938651</v>
      </c>
      <c r="Q124" s="576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92</v>
      </c>
      <c r="B3" s="457" t="s">
        <v>93</v>
      </c>
      <c r="C3" s="458"/>
      <c r="D3" s="458"/>
      <c r="E3" s="459"/>
      <c r="F3" s="457" t="s">
        <v>94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95</v>
      </c>
      <c r="M4" s="181" t="s">
        <v>96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97</v>
      </c>
      <c r="B5" s="172">
        <v>594.81399999999996</v>
      </c>
      <c r="C5" s="165">
        <v>503.75900000000001</v>
      </c>
      <c r="D5" s="165">
        <v>405.65499999999997</v>
      </c>
      <c r="E5" s="182">
        <v>0.68198630160016405</v>
      </c>
      <c r="F5" s="183">
        <v>318</v>
      </c>
      <c r="G5" s="165">
        <v>338</v>
      </c>
      <c r="H5" s="165">
        <v>267</v>
      </c>
      <c r="I5" s="184">
        <v>0.839622641509434</v>
      </c>
      <c r="J5" s="174"/>
      <c r="K5" s="174"/>
      <c r="L5" s="8">
        <f>D5-B5</f>
        <v>-189.15899999999999</v>
      </c>
      <c r="M5" s="9">
        <f>H5-F5</f>
        <v>-51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98</v>
      </c>
      <c r="B6" s="173">
        <v>93.561999999999998</v>
      </c>
      <c r="C6" s="164">
        <v>112.465</v>
      </c>
      <c r="D6" s="164">
        <v>107.21899999999999</v>
      </c>
      <c r="E6" s="185">
        <v>1.1459673799191978</v>
      </c>
      <c r="F6" s="186">
        <v>60</v>
      </c>
      <c r="G6" s="164">
        <v>77</v>
      </c>
      <c r="H6" s="164">
        <v>62</v>
      </c>
      <c r="I6" s="187">
        <v>1.0333333333333334</v>
      </c>
      <c r="J6" s="174"/>
      <c r="K6" s="174"/>
      <c r="L6" s="6">
        <f t="shared" ref="L6:L11" si="0">D6-B6</f>
        <v>13.656999999999996</v>
      </c>
      <c r="M6" s="7">
        <f t="shared" ref="M6:M12" si="1">H6-F6</f>
        <v>2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99</v>
      </c>
      <c r="B7" s="173">
        <v>91.888999999999996</v>
      </c>
      <c r="C7" s="164">
        <v>121.34</v>
      </c>
      <c r="D7" s="164">
        <v>87.564999999999998</v>
      </c>
      <c r="E7" s="185">
        <v>0.95294322497796258</v>
      </c>
      <c r="F7" s="186">
        <v>46</v>
      </c>
      <c r="G7" s="164">
        <v>59</v>
      </c>
      <c r="H7" s="164">
        <v>39</v>
      </c>
      <c r="I7" s="187">
        <v>0.84782608695652173</v>
      </c>
      <c r="J7" s="174"/>
      <c r="K7" s="174"/>
      <c r="L7" s="6">
        <f t="shared" si="0"/>
        <v>-4.3239999999999981</v>
      </c>
      <c r="M7" s="7">
        <f t="shared" si="1"/>
        <v>-7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100</v>
      </c>
      <c r="B8" s="173">
        <v>12.193</v>
      </c>
      <c r="C8" s="164">
        <v>11.455</v>
      </c>
      <c r="D8" s="164">
        <v>41.069000000000003</v>
      </c>
      <c r="E8" s="185">
        <v>3.3682440744689579</v>
      </c>
      <c r="F8" s="186">
        <v>8</v>
      </c>
      <c r="G8" s="164">
        <v>10</v>
      </c>
      <c r="H8" s="164">
        <v>8</v>
      </c>
      <c r="I8" s="187">
        <v>1</v>
      </c>
      <c r="J8" s="174"/>
      <c r="K8" s="174"/>
      <c r="L8" s="6">
        <f t="shared" si="0"/>
        <v>28.876000000000005</v>
      </c>
      <c r="M8" s="7">
        <f t="shared" si="1"/>
        <v>0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101</v>
      </c>
      <c r="B9" s="173">
        <v>0</v>
      </c>
      <c r="C9" s="164">
        <v>0</v>
      </c>
      <c r="D9" s="164">
        <v>0</v>
      </c>
      <c r="E9" s="185" t="s">
        <v>437</v>
      </c>
      <c r="F9" s="186">
        <v>0</v>
      </c>
      <c r="G9" s="164">
        <v>0</v>
      </c>
      <c r="H9" s="164">
        <v>0</v>
      </c>
      <c r="I9" s="187" t="s">
        <v>437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102</v>
      </c>
      <c r="B10" s="173">
        <v>77.218999999999994</v>
      </c>
      <c r="C10" s="164">
        <v>83.92</v>
      </c>
      <c r="D10" s="164">
        <v>80.805999999999997</v>
      </c>
      <c r="E10" s="185">
        <v>1.0464522980095572</v>
      </c>
      <c r="F10" s="186">
        <v>56</v>
      </c>
      <c r="G10" s="164">
        <v>55</v>
      </c>
      <c r="H10" s="164">
        <v>54</v>
      </c>
      <c r="I10" s="187">
        <v>0.9642857142857143</v>
      </c>
      <c r="J10" s="174"/>
      <c r="K10" s="174"/>
      <c r="L10" s="6">
        <f t="shared" si="0"/>
        <v>3.5870000000000033</v>
      </c>
      <c r="M10" s="7">
        <f t="shared" si="1"/>
        <v>-2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103</v>
      </c>
      <c r="B11" s="173">
        <v>1.236</v>
      </c>
      <c r="C11" s="164">
        <v>7.0279999999999996</v>
      </c>
      <c r="D11" s="164">
        <v>2.8170000000000002</v>
      </c>
      <c r="E11" s="185">
        <v>2.279126213592233</v>
      </c>
      <c r="F11" s="186">
        <v>2</v>
      </c>
      <c r="G11" s="164">
        <v>2</v>
      </c>
      <c r="H11" s="164">
        <v>2</v>
      </c>
      <c r="I11" s="187">
        <v>1</v>
      </c>
      <c r="J11" s="174"/>
      <c r="K11" s="174"/>
      <c r="L11" s="6">
        <f t="shared" si="0"/>
        <v>1.5810000000000002</v>
      </c>
      <c r="M11" s="7">
        <f t="shared" si="1"/>
        <v>0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870.9129999999999</v>
      </c>
      <c r="C12" s="167">
        <f>SUM(C5:C11)</f>
        <v>839.9670000000001</v>
      </c>
      <c r="D12" s="167">
        <f>SUM(D5:D11)</f>
        <v>725.13100000000009</v>
      </c>
      <c r="E12" s="188">
        <f>IF(OR(D12=0,B12=0),0,D12/B12)</f>
        <v>0.83261014590435578</v>
      </c>
      <c r="F12" s="189">
        <f>SUM(F5:F11)</f>
        <v>490</v>
      </c>
      <c r="G12" s="167">
        <f>SUM(G5:G11)</f>
        <v>541</v>
      </c>
      <c r="H12" s="167">
        <f>SUM(H5:H11)</f>
        <v>432</v>
      </c>
      <c r="I12" s="190">
        <f>IF(OR(H12=0,F12=0),0,H12/F12)</f>
        <v>0.88163265306122451</v>
      </c>
      <c r="J12" s="174"/>
      <c r="K12" s="174"/>
      <c r="L12" s="180">
        <f>D12-B12</f>
        <v>-145.78199999999981</v>
      </c>
      <c r="M12" s="191">
        <f t="shared" si="1"/>
        <v>-58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104</v>
      </c>
      <c r="C13" s="471"/>
      <c r="D13" s="471"/>
      <c r="E13" s="471"/>
      <c r="F13" s="471" t="s">
        <v>105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106</v>
      </c>
      <c r="B15" s="480" t="s">
        <v>93</v>
      </c>
      <c r="C15" s="481"/>
      <c r="D15" s="481"/>
      <c r="E15" s="482"/>
      <c r="F15" s="480" t="s">
        <v>94</v>
      </c>
      <c r="G15" s="481"/>
      <c r="H15" s="481"/>
      <c r="I15" s="482"/>
      <c r="J15" s="488" t="s">
        <v>222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223</v>
      </c>
      <c r="K16" s="491"/>
      <c r="L16" s="197" t="s">
        <v>95</v>
      </c>
      <c r="M16" s="198" t="s">
        <v>96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97</v>
      </c>
      <c r="B17" s="172">
        <v>498.19099999999997</v>
      </c>
      <c r="C17" s="165">
        <v>436.11900000000003</v>
      </c>
      <c r="D17" s="165">
        <v>322.19799999999998</v>
      </c>
      <c r="E17" s="182">
        <v>0.64673589045165403</v>
      </c>
      <c r="F17" s="172">
        <v>281</v>
      </c>
      <c r="G17" s="165">
        <v>309</v>
      </c>
      <c r="H17" s="165">
        <v>238</v>
      </c>
      <c r="I17" s="184">
        <v>0.84697508896797158</v>
      </c>
      <c r="J17" s="492">
        <f>0.93*0.95</f>
        <v>0.88349999999999995</v>
      </c>
      <c r="K17" s="491"/>
      <c r="L17" s="199">
        <f>D17-B17</f>
        <v>-175.99299999999999</v>
      </c>
      <c r="M17" s="200">
        <f>H17-F17</f>
        <v>-43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98</v>
      </c>
      <c r="B18" s="173">
        <v>77.623999999999995</v>
      </c>
      <c r="C18" s="164">
        <v>88.704999999999998</v>
      </c>
      <c r="D18" s="164">
        <v>95.058999999999997</v>
      </c>
      <c r="E18" s="185">
        <v>1.2246083685458107</v>
      </c>
      <c r="F18" s="173">
        <v>54</v>
      </c>
      <c r="G18" s="164">
        <v>66</v>
      </c>
      <c r="H18" s="164">
        <v>58</v>
      </c>
      <c r="I18" s="187">
        <v>1.0740740740740742</v>
      </c>
      <c r="J18" s="492">
        <f>1.07*0.95</f>
        <v>1.0165</v>
      </c>
      <c r="K18" s="491"/>
      <c r="L18" s="201">
        <f t="shared" ref="L18:L24" si="2">D18-B18</f>
        <v>17.435000000000002</v>
      </c>
      <c r="M18" s="202">
        <f t="shared" ref="M18:M24" si="3">H18-F18</f>
        <v>4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99</v>
      </c>
      <c r="B19" s="173">
        <v>83.231999999999999</v>
      </c>
      <c r="C19" s="164">
        <v>107.01900000000001</v>
      </c>
      <c r="D19" s="164">
        <v>76.409000000000006</v>
      </c>
      <c r="E19" s="185">
        <v>0.91802431757016545</v>
      </c>
      <c r="F19" s="173">
        <v>41</v>
      </c>
      <c r="G19" s="164">
        <v>53</v>
      </c>
      <c r="H19" s="164">
        <v>35</v>
      </c>
      <c r="I19" s="187">
        <v>0.85365853658536583</v>
      </c>
      <c r="J19" s="492">
        <f>1.04*0.95</f>
        <v>0.98799999999999999</v>
      </c>
      <c r="K19" s="491"/>
      <c r="L19" s="201">
        <f t="shared" si="2"/>
        <v>-6.8229999999999933</v>
      </c>
      <c r="M19" s="202">
        <f t="shared" si="3"/>
        <v>-6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100</v>
      </c>
      <c r="B20" s="173">
        <v>12.193</v>
      </c>
      <c r="C20" s="164">
        <v>11.455</v>
      </c>
      <c r="D20" s="164">
        <v>38.070999999999998</v>
      </c>
      <c r="E20" s="185">
        <v>3.1223652915607314</v>
      </c>
      <c r="F20" s="173">
        <v>8</v>
      </c>
      <c r="G20" s="164">
        <v>10</v>
      </c>
      <c r="H20" s="164">
        <v>7</v>
      </c>
      <c r="I20" s="187">
        <v>0.875</v>
      </c>
      <c r="J20" s="492">
        <f>0.96*0.95</f>
        <v>0.91199999999999992</v>
      </c>
      <c r="K20" s="491"/>
      <c r="L20" s="201">
        <f t="shared" si="2"/>
        <v>25.878</v>
      </c>
      <c r="M20" s="202">
        <f t="shared" si="3"/>
        <v>-1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101</v>
      </c>
      <c r="B21" s="173">
        <v>0</v>
      </c>
      <c r="C21" s="164">
        <v>0</v>
      </c>
      <c r="D21" s="164">
        <v>0</v>
      </c>
      <c r="E21" s="185" t="s">
        <v>437</v>
      </c>
      <c r="F21" s="173">
        <v>0</v>
      </c>
      <c r="G21" s="164">
        <v>0</v>
      </c>
      <c r="H21" s="164">
        <v>0</v>
      </c>
      <c r="I21" s="187" t="s">
        <v>437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102</v>
      </c>
      <c r="B22" s="173">
        <v>64.585999999999999</v>
      </c>
      <c r="C22" s="164">
        <v>78.534999999999997</v>
      </c>
      <c r="D22" s="164">
        <v>69.671000000000006</v>
      </c>
      <c r="E22" s="185">
        <v>1.0787322329916702</v>
      </c>
      <c r="F22" s="173">
        <v>52</v>
      </c>
      <c r="G22" s="164">
        <v>52</v>
      </c>
      <c r="H22" s="164">
        <v>48</v>
      </c>
      <c r="I22" s="187">
        <v>0.92307692307692313</v>
      </c>
      <c r="J22" s="492">
        <f>1.05*0.95</f>
        <v>0.99749999999999994</v>
      </c>
      <c r="K22" s="491"/>
      <c r="L22" s="201">
        <f t="shared" si="2"/>
        <v>5.085000000000008</v>
      </c>
      <c r="M22" s="202">
        <f t="shared" si="3"/>
        <v>-4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103</v>
      </c>
      <c r="B23" s="173">
        <v>1.236</v>
      </c>
      <c r="C23" s="164">
        <v>7.0279999999999996</v>
      </c>
      <c r="D23" s="164">
        <v>2.8170000000000002</v>
      </c>
      <c r="E23" s="185">
        <v>2.279126213592233</v>
      </c>
      <c r="F23" s="173">
        <v>2</v>
      </c>
      <c r="G23" s="164">
        <v>2</v>
      </c>
      <c r="H23" s="164">
        <v>2</v>
      </c>
      <c r="I23" s="187">
        <v>1</v>
      </c>
      <c r="J23" s="492">
        <f>1*0.95</f>
        <v>0.95</v>
      </c>
      <c r="K23" s="491"/>
      <c r="L23" s="201">
        <f t="shared" si="2"/>
        <v>1.5810000000000002</v>
      </c>
      <c r="M23" s="202">
        <f t="shared" si="3"/>
        <v>0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737.0619999999999</v>
      </c>
      <c r="C24" s="205">
        <f>SUM(C17:C23)</f>
        <v>728.8610000000001</v>
      </c>
      <c r="D24" s="205">
        <f>SUM(D17:D23)</f>
        <v>604.22500000000002</v>
      </c>
      <c r="E24" s="206">
        <f>IF(OR(D24=0,B24=0),0,D24/B24)</f>
        <v>0.81977499857542524</v>
      </c>
      <c r="F24" s="204">
        <f>SUM(F17:F23)</f>
        <v>438</v>
      </c>
      <c r="G24" s="205">
        <f>SUM(G17:G23)</f>
        <v>492</v>
      </c>
      <c r="H24" s="205">
        <f>SUM(H17:H23)</f>
        <v>388</v>
      </c>
      <c r="I24" s="207">
        <f>IF(OR(H24=0,F24=0),0,H24/F24)</f>
        <v>0.88584474885844744</v>
      </c>
      <c r="J24" s="174"/>
      <c r="K24" s="174"/>
      <c r="L24" s="197">
        <f t="shared" si="2"/>
        <v>-132.83699999999988</v>
      </c>
      <c r="M24" s="208">
        <f t="shared" si="3"/>
        <v>-50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104</v>
      </c>
      <c r="C25" s="472"/>
      <c r="D25" s="472"/>
      <c r="E25" s="472"/>
      <c r="F25" s="471" t="s">
        <v>105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156</v>
      </c>
      <c r="B27" s="485" t="s">
        <v>93</v>
      </c>
      <c r="C27" s="486"/>
      <c r="D27" s="486"/>
      <c r="E27" s="487"/>
      <c r="F27" s="486" t="s">
        <v>94</v>
      </c>
      <c r="G27" s="486"/>
      <c r="H27" s="486"/>
      <c r="I27" s="486"/>
      <c r="J27" s="485" t="s">
        <v>107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97</v>
      </c>
      <c r="B29" s="172">
        <v>24.308</v>
      </c>
      <c r="C29" s="165">
        <v>21.266999999999999</v>
      </c>
      <c r="D29" s="165">
        <v>13.182</v>
      </c>
      <c r="E29" s="182">
        <v>0.54229060391640616</v>
      </c>
      <c r="F29" s="183">
        <v>15</v>
      </c>
      <c r="G29" s="165">
        <v>16</v>
      </c>
      <c r="H29" s="165">
        <v>9</v>
      </c>
      <c r="I29" s="216">
        <v>0.6</v>
      </c>
      <c r="J29" s="172">
        <v>1127.74</v>
      </c>
      <c r="K29" s="165">
        <v>1004.149</v>
      </c>
      <c r="L29" s="165">
        <v>706.60299999999995</v>
      </c>
      <c r="M29" s="182">
        <v>0.6265655204213737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98</v>
      </c>
      <c r="B30" s="173">
        <v>9.7059999999999995</v>
      </c>
      <c r="C30" s="164">
        <v>7.2569999999999997</v>
      </c>
      <c r="D30" s="164">
        <v>0</v>
      </c>
      <c r="E30" s="185" t="s">
        <v>437</v>
      </c>
      <c r="F30" s="186">
        <v>4</v>
      </c>
      <c r="G30" s="164">
        <v>5</v>
      </c>
      <c r="H30" s="164">
        <v>0</v>
      </c>
      <c r="I30" s="218" t="s">
        <v>437</v>
      </c>
      <c r="J30" s="173">
        <v>378.19299999999998</v>
      </c>
      <c r="K30" s="164">
        <v>335.04700000000003</v>
      </c>
      <c r="L30" s="164">
        <v>0</v>
      </c>
      <c r="M30" s="185" t="s">
        <v>437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99</v>
      </c>
      <c r="B31" s="173">
        <v>5.1130000000000004</v>
      </c>
      <c r="C31" s="164">
        <v>5.327</v>
      </c>
      <c r="D31" s="164">
        <v>1.651</v>
      </c>
      <c r="E31" s="185">
        <v>0.32290240563270095</v>
      </c>
      <c r="F31" s="186">
        <v>4</v>
      </c>
      <c r="G31" s="164">
        <v>3</v>
      </c>
      <c r="H31" s="164">
        <v>1</v>
      </c>
      <c r="I31" s="218">
        <v>0.25</v>
      </c>
      <c r="J31" s="173">
        <v>265.92200000000003</v>
      </c>
      <c r="K31" s="164">
        <v>259.452</v>
      </c>
      <c r="L31" s="164">
        <v>90.527000000000001</v>
      </c>
      <c r="M31" s="185">
        <v>0.34042689209617855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100</v>
      </c>
      <c r="B32" s="173">
        <v>0</v>
      </c>
      <c r="C32" s="164">
        <v>0</v>
      </c>
      <c r="D32" s="164">
        <v>0</v>
      </c>
      <c r="E32" s="185" t="s">
        <v>437</v>
      </c>
      <c r="F32" s="186">
        <v>0</v>
      </c>
      <c r="G32" s="164">
        <v>0</v>
      </c>
      <c r="H32" s="164">
        <v>0</v>
      </c>
      <c r="I32" s="218" t="s">
        <v>437</v>
      </c>
      <c r="J32" s="173">
        <v>0</v>
      </c>
      <c r="K32" s="164">
        <v>0</v>
      </c>
      <c r="L32" s="164">
        <v>0</v>
      </c>
      <c r="M32" s="185" t="s">
        <v>437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101</v>
      </c>
      <c r="B33" s="173">
        <v>0</v>
      </c>
      <c r="C33" s="164">
        <v>0</v>
      </c>
      <c r="D33" s="164">
        <v>0</v>
      </c>
      <c r="E33" s="185" t="s">
        <v>437</v>
      </c>
      <c r="F33" s="186">
        <v>0</v>
      </c>
      <c r="G33" s="164">
        <v>0</v>
      </c>
      <c r="H33" s="164">
        <v>0</v>
      </c>
      <c r="I33" s="218" t="s">
        <v>437</v>
      </c>
      <c r="J33" s="173">
        <v>0</v>
      </c>
      <c r="K33" s="164">
        <v>0</v>
      </c>
      <c r="L33" s="164">
        <v>0</v>
      </c>
      <c r="M33" s="185" t="s">
        <v>437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102</v>
      </c>
      <c r="B34" s="173">
        <v>9.5169999999999995</v>
      </c>
      <c r="C34" s="164">
        <v>2.387</v>
      </c>
      <c r="D34" s="164">
        <v>8.0530000000000008</v>
      </c>
      <c r="E34" s="185">
        <v>0.84617001155826432</v>
      </c>
      <c r="F34" s="186">
        <v>3</v>
      </c>
      <c r="G34" s="164">
        <v>2</v>
      </c>
      <c r="H34" s="164">
        <v>5</v>
      </c>
      <c r="I34" s="218">
        <v>1.6666666666666667</v>
      </c>
      <c r="J34" s="173">
        <v>207.53200000000001</v>
      </c>
      <c r="K34" s="164">
        <v>151.77099999999999</v>
      </c>
      <c r="L34" s="164">
        <v>500.2</v>
      </c>
      <c r="M34" s="185">
        <v>2.410230711408361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103</v>
      </c>
      <c r="B35" s="173">
        <v>0</v>
      </c>
      <c r="C35" s="164">
        <v>0</v>
      </c>
      <c r="D35" s="164">
        <v>0</v>
      </c>
      <c r="E35" s="185" t="s">
        <v>437</v>
      </c>
      <c r="F35" s="186">
        <v>0</v>
      </c>
      <c r="G35" s="164">
        <v>0</v>
      </c>
      <c r="H35" s="164">
        <v>0</v>
      </c>
      <c r="I35" s="218" t="s">
        <v>437</v>
      </c>
      <c r="J35" s="173">
        <v>0</v>
      </c>
      <c r="K35" s="164">
        <v>0</v>
      </c>
      <c r="L35" s="164">
        <v>0</v>
      </c>
      <c r="M35" s="185" t="s">
        <v>437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48.643999999999991</v>
      </c>
      <c r="C36" s="221">
        <f>SUM(C29:C35)</f>
        <v>36.238</v>
      </c>
      <c r="D36" s="221">
        <f>SUM(D29:D35)</f>
        <v>22.886000000000003</v>
      </c>
      <c r="E36" s="222">
        <f>IF(OR(D36=0,B36=0),0,D36/B36)</f>
        <v>0.47047940136501948</v>
      </c>
      <c r="F36" s="223">
        <f>SUM(F29:F35)</f>
        <v>26</v>
      </c>
      <c r="G36" s="221">
        <f>SUM(G29:G35)</f>
        <v>26</v>
      </c>
      <c r="H36" s="221">
        <f>SUM(H29:H35)</f>
        <v>15</v>
      </c>
      <c r="I36" s="224">
        <f>IF(OR(H36=0,F36=0),0,H36/F36)</f>
        <v>0.57692307692307687</v>
      </c>
      <c r="J36" s="220">
        <f>SUM(J29:J35)</f>
        <v>1979.3869999999999</v>
      </c>
      <c r="K36" s="221">
        <f>SUM(K29:K35)</f>
        <v>1750.4189999999999</v>
      </c>
      <c r="L36" s="221">
        <f>SUM(L29:L35)</f>
        <v>1297.33</v>
      </c>
      <c r="M36" s="222">
        <f>IF(OR(L36=0,J36=0),0,L36/J36)</f>
        <v>0.65542008712798461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108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109</v>
      </c>
      <c r="B39" s="475" t="s">
        <v>93</v>
      </c>
      <c r="C39" s="476"/>
      <c r="D39" s="476"/>
      <c r="E39" s="477"/>
      <c r="F39" s="476" t="s">
        <v>94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95</v>
      </c>
      <c r="M40" s="230" t="s">
        <v>96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97</v>
      </c>
      <c r="B41" s="172">
        <v>72.314999999999998</v>
      </c>
      <c r="C41" s="165">
        <v>46.372999999999998</v>
      </c>
      <c r="D41" s="165">
        <v>70.275000000000006</v>
      </c>
      <c r="E41" s="182">
        <v>0.97179008504459663</v>
      </c>
      <c r="F41" s="183">
        <v>22</v>
      </c>
      <c r="G41" s="165">
        <v>13</v>
      </c>
      <c r="H41" s="165">
        <v>20</v>
      </c>
      <c r="I41" s="184">
        <v>0.90909090909090906</v>
      </c>
      <c r="J41" s="210"/>
      <c r="K41" s="210"/>
      <c r="L41" s="199">
        <f t="shared" ref="L41:L48" si="4">D41-B41</f>
        <v>-2.039999999999992</v>
      </c>
      <c r="M41" s="200">
        <f t="shared" ref="M41:M48" si="5">H41-F41</f>
        <v>-2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98</v>
      </c>
      <c r="B42" s="173">
        <v>6.2320000000000002</v>
      </c>
      <c r="C42" s="164">
        <v>16.503</v>
      </c>
      <c r="D42" s="164">
        <v>12.16</v>
      </c>
      <c r="E42" s="185">
        <v>1.9512195121951219</v>
      </c>
      <c r="F42" s="186">
        <v>2</v>
      </c>
      <c r="G42" s="164">
        <v>6</v>
      </c>
      <c r="H42" s="164">
        <v>4</v>
      </c>
      <c r="I42" s="187">
        <v>2</v>
      </c>
      <c r="J42" s="210"/>
      <c r="K42" s="210"/>
      <c r="L42" s="201">
        <f t="shared" si="4"/>
        <v>5.9279999999999999</v>
      </c>
      <c r="M42" s="202">
        <f t="shared" si="5"/>
        <v>2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99</v>
      </c>
      <c r="B43" s="173">
        <v>3.544</v>
      </c>
      <c r="C43" s="164">
        <v>8.9939999999999998</v>
      </c>
      <c r="D43" s="164">
        <v>9.5050000000000008</v>
      </c>
      <c r="E43" s="185">
        <v>2.6819977426636572</v>
      </c>
      <c r="F43" s="186">
        <v>1</v>
      </c>
      <c r="G43" s="164">
        <v>3</v>
      </c>
      <c r="H43" s="164">
        <v>3</v>
      </c>
      <c r="I43" s="187">
        <v>3</v>
      </c>
      <c r="J43" s="210"/>
      <c r="K43" s="210"/>
      <c r="L43" s="201">
        <f t="shared" si="4"/>
        <v>5.9610000000000003</v>
      </c>
      <c r="M43" s="202">
        <f t="shared" si="5"/>
        <v>2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100</v>
      </c>
      <c r="B44" s="173">
        <v>0</v>
      </c>
      <c r="C44" s="164">
        <v>0</v>
      </c>
      <c r="D44" s="164">
        <v>2.9980000000000002</v>
      </c>
      <c r="E44" s="185" t="s">
        <v>437</v>
      </c>
      <c r="F44" s="186">
        <v>0</v>
      </c>
      <c r="G44" s="164">
        <v>0</v>
      </c>
      <c r="H44" s="164">
        <v>1</v>
      </c>
      <c r="I44" s="187" t="s">
        <v>437</v>
      </c>
      <c r="J44" s="210"/>
      <c r="K44" s="210"/>
      <c r="L44" s="201">
        <f t="shared" si="4"/>
        <v>2.9980000000000002</v>
      </c>
      <c r="M44" s="202">
        <f t="shared" si="5"/>
        <v>1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101</v>
      </c>
      <c r="B45" s="173">
        <v>0</v>
      </c>
      <c r="C45" s="164">
        <v>0</v>
      </c>
      <c r="D45" s="164">
        <v>0</v>
      </c>
      <c r="E45" s="185" t="s">
        <v>437</v>
      </c>
      <c r="F45" s="186">
        <v>0</v>
      </c>
      <c r="G45" s="164">
        <v>0</v>
      </c>
      <c r="H45" s="164">
        <v>0</v>
      </c>
      <c r="I45" s="187" t="s">
        <v>437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102</v>
      </c>
      <c r="B46" s="173">
        <v>3.1160000000000001</v>
      </c>
      <c r="C46" s="164">
        <v>2.9980000000000002</v>
      </c>
      <c r="D46" s="164">
        <v>3.0819999999999999</v>
      </c>
      <c r="E46" s="185">
        <v>0.98908857509627723</v>
      </c>
      <c r="F46" s="186">
        <v>1</v>
      </c>
      <c r="G46" s="164">
        <v>1</v>
      </c>
      <c r="H46" s="164">
        <v>1</v>
      </c>
      <c r="I46" s="187">
        <v>1</v>
      </c>
      <c r="J46" s="210"/>
      <c r="K46" s="210"/>
      <c r="L46" s="201">
        <f t="shared" si="4"/>
        <v>-3.4000000000000252E-2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103</v>
      </c>
      <c r="B47" s="173">
        <v>0</v>
      </c>
      <c r="C47" s="164">
        <v>0</v>
      </c>
      <c r="D47" s="164">
        <v>0</v>
      </c>
      <c r="E47" s="185" t="s">
        <v>437</v>
      </c>
      <c r="F47" s="186">
        <v>0</v>
      </c>
      <c r="G47" s="164">
        <v>0</v>
      </c>
      <c r="H47" s="164">
        <v>0</v>
      </c>
      <c r="I47" s="187" t="s">
        <v>437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85.206999999999994</v>
      </c>
      <c r="C48" s="232">
        <f>SUM(C41:C47)</f>
        <v>74.868000000000009</v>
      </c>
      <c r="D48" s="232">
        <f>SUM(D41:D47)</f>
        <v>98.02</v>
      </c>
      <c r="E48" s="233">
        <f>IF(OR(D48=0,B48=0),0,D48/B48)</f>
        <v>1.1503749691926719</v>
      </c>
      <c r="F48" s="234">
        <f>SUM(F41:F47)</f>
        <v>26</v>
      </c>
      <c r="G48" s="232">
        <f>SUM(G41:G47)</f>
        <v>23</v>
      </c>
      <c r="H48" s="232">
        <f>SUM(H41:H47)</f>
        <v>29</v>
      </c>
      <c r="I48" s="235">
        <f>IF(OR(H48=0,F48=0),0,H48/F48)</f>
        <v>1.1153846153846154</v>
      </c>
      <c r="J48" s="210"/>
      <c r="K48" s="210"/>
      <c r="L48" s="229">
        <f t="shared" si="4"/>
        <v>12.813000000000002</v>
      </c>
      <c r="M48" s="236">
        <f t="shared" si="5"/>
        <v>3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121</v>
      </c>
      <c r="C31" s="499"/>
      <c r="D31" s="499"/>
      <c r="E31" s="500"/>
      <c r="F31" s="241" t="s">
        <v>121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91</v>
      </c>
      <c r="B32" s="242" t="s">
        <v>124</v>
      </c>
      <c r="C32" s="243" t="s">
        <v>125</v>
      </c>
      <c r="D32" s="243" t="s">
        <v>126</v>
      </c>
      <c r="E32" s="244" t="s">
        <v>5</v>
      </c>
      <c r="F32" s="245" t="s">
        <v>127</v>
      </c>
      <c r="G32" s="124"/>
      <c r="H32" s="124" t="s">
        <v>154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141</v>
      </c>
      <c r="B33" s="285">
        <v>590.69000000000005</v>
      </c>
      <c r="C33" s="285">
        <v>1483</v>
      </c>
      <c r="D33" s="125">
        <f>IF(C33="","",C33-B33)</f>
        <v>892.31</v>
      </c>
      <c r="E33" s="126">
        <f>IF(C33="","",C33/B33)</f>
        <v>2.5106231695136194</v>
      </c>
      <c r="F33" s="127">
        <v>892.31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142</v>
      </c>
      <c r="B34" s="286">
        <v>1043.3499999999999</v>
      </c>
      <c r="C34" s="286">
        <v>2838</v>
      </c>
      <c r="D34" s="129">
        <f t="shared" ref="D34:D45" si="0">IF(C34="","",C34-B34)</f>
        <v>1794.65</v>
      </c>
      <c r="E34" s="130">
        <f t="shared" ref="E34:E45" si="1">IF(C34="","",C34/B34)</f>
        <v>2.7200843437005799</v>
      </c>
      <c r="F34" s="131">
        <v>1794.76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143</v>
      </c>
      <c r="B35" s="286">
        <v>1611.04</v>
      </c>
      <c r="C35" s="286">
        <v>4592</v>
      </c>
      <c r="D35" s="129">
        <f t="shared" si="0"/>
        <v>2980.96</v>
      </c>
      <c r="E35" s="130">
        <f t="shared" si="1"/>
        <v>2.8503327043400537</v>
      </c>
      <c r="F35" s="131">
        <v>2984.75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144</v>
      </c>
      <c r="B36" s="286">
        <v>2182.6</v>
      </c>
      <c r="C36" s="286">
        <v>6154</v>
      </c>
      <c r="D36" s="129">
        <f t="shared" si="0"/>
        <v>3971.4</v>
      </c>
      <c r="E36" s="130">
        <f t="shared" si="1"/>
        <v>2.8195729863465591</v>
      </c>
      <c r="F36" s="131">
        <v>3989.03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145</v>
      </c>
      <c r="B37" s="286">
        <v>2663.29</v>
      </c>
      <c r="C37" s="286">
        <v>7838</v>
      </c>
      <c r="D37" s="129">
        <f t="shared" si="0"/>
        <v>5174.71</v>
      </c>
      <c r="E37" s="130">
        <f t="shared" si="1"/>
        <v>2.9429765440489017</v>
      </c>
      <c r="F37" s="131">
        <v>5179.4399999999996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146</v>
      </c>
      <c r="B38" s="286">
        <v>3166.35</v>
      </c>
      <c r="C38" s="286">
        <v>9541</v>
      </c>
      <c r="D38" s="129">
        <f t="shared" si="0"/>
        <v>6374.65</v>
      </c>
      <c r="E38" s="130">
        <f t="shared" si="1"/>
        <v>3.0132486932903819</v>
      </c>
      <c r="F38" s="131">
        <v>6379.38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147</v>
      </c>
      <c r="B39" s="286">
        <v>3717.58</v>
      </c>
      <c r="C39" s="286">
        <v>11249</v>
      </c>
      <c r="D39" s="129">
        <f t="shared" si="0"/>
        <v>7531.42</v>
      </c>
      <c r="E39" s="130">
        <f t="shared" si="1"/>
        <v>3.0258931885796674</v>
      </c>
      <c r="F39" s="131">
        <v>7536.59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148</v>
      </c>
      <c r="B40" s="286">
        <v>4170.76</v>
      </c>
      <c r="C40" s="286">
        <v>12491</v>
      </c>
      <c r="D40" s="129">
        <f t="shared" si="0"/>
        <v>8320.24</v>
      </c>
      <c r="E40" s="130">
        <f t="shared" si="1"/>
        <v>2.9948978123891088</v>
      </c>
      <c r="F40" s="131">
        <v>8327.58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149</v>
      </c>
      <c r="B41" s="286"/>
      <c r="C41" s="286"/>
      <c r="D41" s="129" t="str">
        <f t="shared" si="0"/>
        <v/>
      </c>
      <c r="E41" s="130" t="str">
        <f t="shared" si="1"/>
        <v/>
      </c>
      <c r="F41" s="131"/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150</v>
      </c>
      <c r="B42" s="286"/>
      <c r="C42" s="286"/>
      <c r="D42" s="129" t="str">
        <f t="shared" si="0"/>
        <v/>
      </c>
      <c r="E42" s="130" t="str">
        <f t="shared" si="1"/>
        <v/>
      </c>
      <c r="F42" s="131"/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151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152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155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7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111</v>
      </c>
      <c r="B3" s="508" t="s">
        <v>112</v>
      </c>
      <c r="C3" s="509"/>
      <c r="D3" s="510"/>
      <c r="E3" s="508" t="s">
        <v>113</v>
      </c>
      <c r="F3" s="509"/>
      <c r="G3" s="510"/>
      <c r="H3" s="508" t="s">
        <v>34</v>
      </c>
      <c r="I3" s="509"/>
      <c r="J3" s="510"/>
      <c r="K3" s="511" t="s">
        <v>114</v>
      </c>
      <c r="L3" s="503" t="s">
        <v>115</v>
      </c>
      <c r="M3" s="503" t="s">
        <v>116</v>
      </c>
      <c r="N3" s="503" t="s">
        <v>117</v>
      </c>
      <c r="O3" s="323" t="s">
        <v>118</v>
      </c>
      <c r="P3" s="504" t="s">
        <v>119</v>
      </c>
      <c r="Q3" s="505" t="s">
        <v>120</v>
      </c>
      <c r="R3" s="506"/>
      <c r="S3" s="501" t="s">
        <v>121</v>
      </c>
      <c r="T3" s="502"/>
      <c r="U3" s="502"/>
      <c r="V3" s="502"/>
      <c r="W3" s="325" t="s">
        <v>121</v>
      </c>
    </row>
    <row r="4" spans="1:23" s="140" customFormat="1" ht="14.4" customHeight="1" thickBot="1" x14ac:dyDescent="0.35">
      <c r="A4" s="681"/>
      <c r="B4" s="682" t="s">
        <v>122</v>
      </c>
      <c r="C4" s="683" t="s">
        <v>95</v>
      </c>
      <c r="D4" s="684" t="s">
        <v>123</v>
      </c>
      <c r="E4" s="682" t="s">
        <v>122</v>
      </c>
      <c r="F4" s="683" t="s">
        <v>95</v>
      </c>
      <c r="G4" s="684" t="s">
        <v>123</v>
      </c>
      <c r="H4" s="682" t="s">
        <v>122</v>
      </c>
      <c r="I4" s="683" t="s">
        <v>95</v>
      </c>
      <c r="J4" s="684" t="s">
        <v>123</v>
      </c>
      <c r="K4" s="685"/>
      <c r="L4" s="686"/>
      <c r="M4" s="686"/>
      <c r="N4" s="686"/>
      <c r="O4" s="687"/>
      <c r="P4" s="688"/>
      <c r="Q4" s="689" t="s">
        <v>96</v>
      </c>
      <c r="R4" s="690" t="s">
        <v>95</v>
      </c>
      <c r="S4" s="691" t="s">
        <v>124</v>
      </c>
      <c r="T4" s="692" t="s">
        <v>125</v>
      </c>
      <c r="U4" s="692" t="s">
        <v>126</v>
      </c>
      <c r="V4" s="693" t="s">
        <v>5</v>
      </c>
      <c r="W4" s="694" t="s">
        <v>127</v>
      </c>
    </row>
    <row r="5" spans="1:23" ht="14.4" customHeight="1" x14ac:dyDescent="0.3">
      <c r="A5" s="725" t="s">
        <v>4115</v>
      </c>
      <c r="B5" s="695"/>
      <c r="C5" s="696"/>
      <c r="D5" s="697"/>
      <c r="E5" s="698">
        <v>1</v>
      </c>
      <c r="F5" s="699">
        <v>8.6</v>
      </c>
      <c r="G5" s="700">
        <v>54</v>
      </c>
      <c r="H5" s="701">
        <v>1</v>
      </c>
      <c r="I5" s="702">
        <v>11.32</v>
      </c>
      <c r="J5" s="703">
        <v>64</v>
      </c>
      <c r="K5" s="704">
        <v>8.33</v>
      </c>
      <c r="L5" s="705">
        <v>6</v>
      </c>
      <c r="M5" s="705">
        <v>53</v>
      </c>
      <c r="N5" s="706">
        <v>17.510000000000002</v>
      </c>
      <c r="O5" s="705" t="s">
        <v>4116</v>
      </c>
      <c r="P5" s="707" t="s">
        <v>4117</v>
      </c>
      <c r="Q5" s="708">
        <f>H5-B5</f>
        <v>1</v>
      </c>
      <c r="R5" s="708">
        <f>I5-C5</f>
        <v>11.32</v>
      </c>
      <c r="S5" s="695">
        <f>IF(H5=0,"",H5*N5)</f>
        <v>17.510000000000002</v>
      </c>
      <c r="T5" s="695">
        <f>IF(H5=0,"",H5*J5)</f>
        <v>64</v>
      </c>
      <c r="U5" s="695">
        <f>IF(H5=0,"",T5-S5)</f>
        <v>46.489999999999995</v>
      </c>
      <c r="V5" s="709">
        <f>IF(H5=0,"",T5/S5)</f>
        <v>3.655054254711593</v>
      </c>
      <c r="W5" s="710">
        <v>46</v>
      </c>
    </row>
    <row r="6" spans="1:23" ht="14.4" customHeight="1" x14ac:dyDescent="0.3">
      <c r="A6" s="726" t="s">
        <v>4118</v>
      </c>
      <c r="B6" s="665">
        <v>1</v>
      </c>
      <c r="C6" s="666">
        <v>22.16</v>
      </c>
      <c r="D6" s="667">
        <v>37</v>
      </c>
      <c r="E6" s="677"/>
      <c r="F6" s="655"/>
      <c r="G6" s="656"/>
      <c r="H6" s="661"/>
      <c r="I6" s="655"/>
      <c r="J6" s="656"/>
      <c r="K6" s="660">
        <v>22.16</v>
      </c>
      <c r="L6" s="661">
        <v>11</v>
      </c>
      <c r="M6" s="661">
        <v>98</v>
      </c>
      <c r="N6" s="662">
        <v>32.64</v>
      </c>
      <c r="O6" s="661" t="s">
        <v>4116</v>
      </c>
      <c r="P6" s="678" t="s">
        <v>4119</v>
      </c>
      <c r="Q6" s="663">
        <f t="shared" ref="Q6:R69" si="0">H6-B6</f>
        <v>-1</v>
      </c>
      <c r="R6" s="663">
        <f t="shared" si="0"/>
        <v>-22.16</v>
      </c>
      <c r="S6" s="674" t="str">
        <f t="shared" ref="S6:S69" si="1">IF(H6=0,"",H6*N6)</f>
        <v/>
      </c>
      <c r="T6" s="674" t="str">
        <f t="shared" ref="T6:T69" si="2">IF(H6=0,"",H6*J6)</f>
        <v/>
      </c>
      <c r="U6" s="674" t="str">
        <f t="shared" ref="U6:U69" si="3">IF(H6=0,"",T6-S6)</f>
        <v/>
      </c>
      <c r="V6" s="679" t="str">
        <f t="shared" ref="V6:V69" si="4">IF(H6=0,"",T6/S6)</f>
        <v/>
      </c>
      <c r="W6" s="664"/>
    </row>
    <row r="7" spans="1:23" ht="14.4" customHeight="1" x14ac:dyDescent="0.3">
      <c r="A7" s="726" t="s">
        <v>4120</v>
      </c>
      <c r="B7" s="674"/>
      <c r="C7" s="675"/>
      <c r="D7" s="676"/>
      <c r="E7" s="677">
        <v>1</v>
      </c>
      <c r="F7" s="655">
        <v>10.220000000000001</v>
      </c>
      <c r="G7" s="656">
        <v>32</v>
      </c>
      <c r="H7" s="657"/>
      <c r="I7" s="658"/>
      <c r="J7" s="668"/>
      <c r="K7" s="660">
        <v>10.220000000000001</v>
      </c>
      <c r="L7" s="661">
        <v>6</v>
      </c>
      <c r="M7" s="661">
        <v>51</v>
      </c>
      <c r="N7" s="662">
        <v>17.12</v>
      </c>
      <c r="O7" s="661" t="s">
        <v>4116</v>
      </c>
      <c r="P7" s="678" t="s">
        <v>4121</v>
      </c>
      <c r="Q7" s="663">
        <f t="shared" si="0"/>
        <v>0</v>
      </c>
      <c r="R7" s="663">
        <f t="shared" si="0"/>
        <v>0</v>
      </c>
      <c r="S7" s="674" t="str">
        <f t="shared" si="1"/>
        <v/>
      </c>
      <c r="T7" s="674" t="str">
        <f t="shared" si="2"/>
        <v/>
      </c>
      <c r="U7" s="674" t="str">
        <f t="shared" si="3"/>
        <v/>
      </c>
      <c r="V7" s="679" t="str">
        <f t="shared" si="4"/>
        <v/>
      </c>
      <c r="W7" s="664"/>
    </row>
    <row r="8" spans="1:23" ht="14.4" customHeight="1" x14ac:dyDescent="0.3">
      <c r="A8" s="727" t="s">
        <v>4122</v>
      </c>
      <c r="B8" s="711"/>
      <c r="C8" s="712"/>
      <c r="D8" s="680"/>
      <c r="E8" s="713">
        <v>1</v>
      </c>
      <c r="F8" s="714">
        <v>13.07</v>
      </c>
      <c r="G8" s="669">
        <v>39</v>
      </c>
      <c r="H8" s="715">
        <v>2</v>
      </c>
      <c r="I8" s="716">
        <v>38.409999999999997</v>
      </c>
      <c r="J8" s="670">
        <v>77.5</v>
      </c>
      <c r="K8" s="717">
        <v>13.07</v>
      </c>
      <c r="L8" s="718">
        <v>8</v>
      </c>
      <c r="M8" s="718">
        <v>69</v>
      </c>
      <c r="N8" s="719">
        <v>23.12</v>
      </c>
      <c r="O8" s="718" t="s">
        <v>4116</v>
      </c>
      <c r="P8" s="720" t="s">
        <v>4123</v>
      </c>
      <c r="Q8" s="721">
        <f t="shared" si="0"/>
        <v>2</v>
      </c>
      <c r="R8" s="721">
        <f t="shared" si="0"/>
        <v>38.409999999999997</v>
      </c>
      <c r="S8" s="711">
        <f t="shared" si="1"/>
        <v>46.24</v>
      </c>
      <c r="T8" s="711">
        <f t="shared" si="2"/>
        <v>155</v>
      </c>
      <c r="U8" s="711">
        <f t="shared" si="3"/>
        <v>108.75999999999999</v>
      </c>
      <c r="V8" s="722">
        <f t="shared" si="4"/>
        <v>3.3520761245674739</v>
      </c>
      <c r="W8" s="671">
        <v>109</v>
      </c>
    </row>
    <row r="9" spans="1:23" ht="14.4" customHeight="1" x14ac:dyDescent="0.3">
      <c r="A9" s="726" t="s">
        <v>4124</v>
      </c>
      <c r="B9" s="674"/>
      <c r="C9" s="675"/>
      <c r="D9" s="676"/>
      <c r="E9" s="657">
        <v>3</v>
      </c>
      <c r="F9" s="658">
        <v>12.18</v>
      </c>
      <c r="G9" s="668">
        <v>28.7</v>
      </c>
      <c r="H9" s="661"/>
      <c r="I9" s="655"/>
      <c r="J9" s="656"/>
      <c r="K9" s="660">
        <v>3.77</v>
      </c>
      <c r="L9" s="661">
        <v>4</v>
      </c>
      <c r="M9" s="661">
        <v>34</v>
      </c>
      <c r="N9" s="662">
        <v>11.47</v>
      </c>
      <c r="O9" s="661" t="s">
        <v>4116</v>
      </c>
      <c r="P9" s="678" t="s">
        <v>4125</v>
      </c>
      <c r="Q9" s="663">
        <f t="shared" si="0"/>
        <v>0</v>
      </c>
      <c r="R9" s="663">
        <f t="shared" si="0"/>
        <v>0</v>
      </c>
      <c r="S9" s="674" t="str">
        <f t="shared" si="1"/>
        <v/>
      </c>
      <c r="T9" s="674" t="str">
        <f t="shared" si="2"/>
        <v/>
      </c>
      <c r="U9" s="674" t="str">
        <f t="shared" si="3"/>
        <v/>
      </c>
      <c r="V9" s="679" t="str">
        <f t="shared" si="4"/>
        <v/>
      </c>
      <c r="W9" s="664"/>
    </row>
    <row r="10" spans="1:23" ht="14.4" customHeight="1" x14ac:dyDescent="0.3">
      <c r="A10" s="727" t="s">
        <v>4126</v>
      </c>
      <c r="B10" s="711">
        <v>1</v>
      </c>
      <c r="C10" s="712">
        <v>4.83</v>
      </c>
      <c r="D10" s="680">
        <v>32</v>
      </c>
      <c r="E10" s="715">
        <v>1</v>
      </c>
      <c r="F10" s="716">
        <v>8.16</v>
      </c>
      <c r="G10" s="672">
        <v>63</v>
      </c>
      <c r="H10" s="718"/>
      <c r="I10" s="714"/>
      <c r="J10" s="669"/>
      <c r="K10" s="717">
        <v>4.83</v>
      </c>
      <c r="L10" s="718">
        <v>5</v>
      </c>
      <c r="M10" s="718">
        <v>44</v>
      </c>
      <c r="N10" s="719">
        <v>14.75</v>
      </c>
      <c r="O10" s="718" t="s">
        <v>4116</v>
      </c>
      <c r="P10" s="720" t="s">
        <v>4127</v>
      </c>
      <c r="Q10" s="721">
        <f t="shared" si="0"/>
        <v>-1</v>
      </c>
      <c r="R10" s="721">
        <f t="shared" si="0"/>
        <v>-4.83</v>
      </c>
      <c r="S10" s="711" t="str">
        <f t="shared" si="1"/>
        <v/>
      </c>
      <c r="T10" s="711" t="str">
        <f t="shared" si="2"/>
        <v/>
      </c>
      <c r="U10" s="711" t="str">
        <f t="shared" si="3"/>
        <v/>
      </c>
      <c r="V10" s="722" t="str">
        <f t="shared" si="4"/>
        <v/>
      </c>
      <c r="W10" s="671"/>
    </row>
    <row r="11" spans="1:23" ht="14.4" customHeight="1" x14ac:dyDescent="0.3">
      <c r="A11" s="726" t="s">
        <v>4128</v>
      </c>
      <c r="B11" s="674"/>
      <c r="C11" s="675"/>
      <c r="D11" s="676"/>
      <c r="E11" s="677"/>
      <c r="F11" s="655"/>
      <c r="G11" s="656"/>
      <c r="H11" s="657">
        <v>1</v>
      </c>
      <c r="I11" s="658">
        <v>6.89</v>
      </c>
      <c r="J11" s="659">
        <v>57</v>
      </c>
      <c r="K11" s="660">
        <v>2.63</v>
      </c>
      <c r="L11" s="661">
        <v>4</v>
      </c>
      <c r="M11" s="661">
        <v>32</v>
      </c>
      <c r="N11" s="662">
        <v>10.59</v>
      </c>
      <c r="O11" s="661" t="s">
        <v>4116</v>
      </c>
      <c r="P11" s="678" t="s">
        <v>4129</v>
      </c>
      <c r="Q11" s="663">
        <f t="shared" si="0"/>
        <v>1</v>
      </c>
      <c r="R11" s="663">
        <f t="shared" si="0"/>
        <v>6.89</v>
      </c>
      <c r="S11" s="674">
        <f t="shared" si="1"/>
        <v>10.59</v>
      </c>
      <c r="T11" s="674">
        <f t="shared" si="2"/>
        <v>57</v>
      </c>
      <c r="U11" s="674">
        <f t="shared" si="3"/>
        <v>46.41</v>
      </c>
      <c r="V11" s="679">
        <f t="shared" si="4"/>
        <v>5.3824362606232299</v>
      </c>
      <c r="W11" s="664">
        <v>46</v>
      </c>
    </row>
    <row r="12" spans="1:23" ht="14.4" customHeight="1" x14ac:dyDescent="0.3">
      <c r="A12" s="726" t="s">
        <v>4130</v>
      </c>
      <c r="B12" s="665"/>
      <c r="C12" s="666"/>
      <c r="D12" s="667"/>
      <c r="E12" s="677">
        <v>1</v>
      </c>
      <c r="F12" s="655">
        <v>5.05</v>
      </c>
      <c r="G12" s="656">
        <v>32</v>
      </c>
      <c r="H12" s="661"/>
      <c r="I12" s="655"/>
      <c r="J12" s="656"/>
      <c r="K12" s="660">
        <v>2.1800000000000002</v>
      </c>
      <c r="L12" s="661">
        <v>2</v>
      </c>
      <c r="M12" s="661">
        <v>22</v>
      </c>
      <c r="N12" s="662">
        <v>7.4</v>
      </c>
      <c r="O12" s="661" t="s">
        <v>4116</v>
      </c>
      <c r="P12" s="678" t="s">
        <v>4131</v>
      </c>
      <c r="Q12" s="663">
        <f t="shared" si="0"/>
        <v>0</v>
      </c>
      <c r="R12" s="663">
        <f t="shared" si="0"/>
        <v>0</v>
      </c>
      <c r="S12" s="674" t="str">
        <f t="shared" si="1"/>
        <v/>
      </c>
      <c r="T12" s="674" t="str">
        <f t="shared" si="2"/>
        <v/>
      </c>
      <c r="U12" s="674" t="str">
        <f t="shared" si="3"/>
        <v/>
      </c>
      <c r="V12" s="679" t="str">
        <f t="shared" si="4"/>
        <v/>
      </c>
      <c r="W12" s="664"/>
    </row>
    <row r="13" spans="1:23" ht="14.4" customHeight="1" x14ac:dyDescent="0.3">
      <c r="A13" s="727" t="s">
        <v>4132</v>
      </c>
      <c r="B13" s="723">
        <v>2</v>
      </c>
      <c r="C13" s="724">
        <v>10.76</v>
      </c>
      <c r="D13" s="673">
        <v>38.5</v>
      </c>
      <c r="E13" s="713"/>
      <c r="F13" s="714"/>
      <c r="G13" s="669"/>
      <c r="H13" s="718"/>
      <c r="I13" s="714"/>
      <c r="J13" s="669"/>
      <c r="K13" s="717">
        <v>2.54</v>
      </c>
      <c r="L13" s="718">
        <v>3</v>
      </c>
      <c r="M13" s="718">
        <v>25</v>
      </c>
      <c r="N13" s="719">
        <v>8.48</v>
      </c>
      <c r="O13" s="718" t="s">
        <v>4116</v>
      </c>
      <c r="P13" s="720" t="s">
        <v>4133</v>
      </c>
      <c r="Q13" s="721">
        <f t="shared" si="0"/>
        <v>-2</v>
      </c>
      <c r="R13" s="721">
        <f t="shared" si="0"/>
        <v>-10.76</v>
      </c>
      <c r="S13" s="711" t="str">
        <f t="shared" si="1"/>
        <v/>
      </c>
      <c r="T13" s="711" t="str">
        <f t="shared" si="2"/>
        <v/>
      </c>
      <c r="U13" s="711" t="str">
        <f t="shared" si="3"/>
        <v/>
      </c>
      <c r="V13" s="722" t="str">
        <f t="shared" si="4"/>
        <v/>
      </c>
      <c r="W13" s="671"/>
    </row>
    <row r="14" spans="1:23" ht="14.4" customHeight="1" x14ac:dyDescent="0.3">
      <c r="A14" s="726" t="s">
        <v>4134</v>
      </c>
      <c r="B14" s="674"/>
      <c r="C14" s="675"/>
      <c r="D14" s="676"/>
      <c r="E14" s="677"/>
      <c r="F14" s="655"/>
      <c r="G14" s="656"/>
      <c r="H14" s="657">
        <v>1</v>
      </c>
      <c r="I14" s="658">
        <v>3.78</v>
      </c>
      <c r="J14" s="659">
        <v>46</v>
      </c>
      <c r="K14" s="660">
        <v>3.78</v>
      </c>
      <c r="L14" s="661">
        <v>8</v>
      </c>
      <c r="M14" s="661">
        <v>70</v>
      </c>
      <c r="N14" s="662">
        <v>23.49</v>
      </c>
      <c r="O14" s="661" t="s">
        <v>4116</v>
      </c>
      <c r="P14" s="678" t="s">
        <v>4135</v>
      </c>
      <c r="Q14" s="663">
        <f t="shared" si="0"/>
        <v>1</v>
      </c>
      <c r="R14" s="663">
        <f t="shared" si="0"/>
        <v>3.78</v>
      </c>
      <c r="S14" s="674">
        <f t="shared" si="1"/>
        <v>23.49</v>
      </c>
      <c r="T14" s="674">
        <f t="shared" si="2"/>
        <v>46</v>
      </c>
      <c r="U14" s="674">
        <f t="shared" si="3"/>
        <v>22.51</v>
      </c>
      <c r="V14" s="679">
        <f t="shared" si="4"/>
        <v>1.9582801191996595</v>
      </c>
      <c r="W14" s="664">
        <v>23</v>
      </c>
    </row>
    <row r="15" spans="1:23" ht="14.4" customHeight="1" x14ac:dyDescent="0.3">
      <c r="A15" s="726" t="s">
        <v>4136</v>
      </c>
      <c r="B15" s="674">
        <v>1</v>
      </c>
      <c r="C15" s="675">
        <v>1.69</v>
      </c>
      <c r="D15" s="676">
        <v>41</v>
      </c>
      <c r="E15" s="677">
        <v>1</v>
      </c>
      <c r="F15" s="655">
        <v>1.03</v>
      </c>
      <c r="G15" s="656">
        <v>19</v>
      </c>
      <c r="H15" s="657">
        <v>1</v>
      </c>
      <c r="I15" s="658">
        <v>1.03</v>
      </c>
      <c r="J15" s="659">
        <v>17</v>
      </c>
      <c r="K15" s="660">
        <v>1.03</v>
      </c>
      <c r="L15" s="661">
        <v>3</v>
      </c>
      <c r="M15" s="661">
        <v>30</v>
      </c>
      <c r="N15" s="662">
        <v>10.16</v>
      </c>
      <c r="O15" s="661" t="s">
        <v>4116</v>
      </c>
      <c r="P15" s="678" t="s">
        <v>4137</v>
      </c>
      <c r="Q15" s="663">
        <f t="shared" si="0"/>
        <v>0</v>
      </c>
      <c r="R15" s="663">
        <f t="shared" si="0"/>
        <v>-0.65999999999999992</v>
      </c>
      <c r="S15" s="674">
        <f t="shared" si="1"/>
        <v>10.16</v>
      </c>
      <c r="T15" s="674">
        <f t="shared" si="2"/>
        <v>17</v>
      </c>
      <c r="U15" s="674">
        <f t="shared" si="3"/>
        <v>6.84</v>
      </c>
      <c r="V15" s="679">
        <f t="shared" si="4"/>
        <v>1.6732283464566928</v>
      </c>
      <c r="W15" s="664">
        <v>7</v>
      </c>
    </row>
    <row r="16" spans="1:23" ht="14.4" customHeight="1" x14ac:dyDescent="0.3">
      <c r="A16" s="726" t="s">
        <v>4138</v>
      </c>
      <c r="B16" s="674"/>
      <c r="C16" s="675"/>
      <c r="D16" s="676"/>
      <c r="E16" s="657">
        <v>1</v>
      </c>
      <c r="F16" s="658">
        <v>0.7</v>
      </c>
      <c r="G16" s="668">
        <v>24</v>
      </c>
      <c r="H16" s="661">
        <v>1</v>
      </c>
      <c r="I16" s="655">
        <v>0.74</v>
      </c>
      <c r="J16" s="659">
        <v>25</v>
      </c>
      <c r="K16" s="660">
        <v>0.61</v>
      </c>
      <c r="L16" s="661">
        <v>2</v>
      </c>
      <c r="M16" s="661">
        <v>22</v>
      </c>
      <c r="N16" s="662">
        <v>7.44</v>
      </c>
      <c r="O16" s="661" t="s">
        <v>4116</v>
      </c>
      <c r="P16" s="678" t="s">
        <v>4139</v>
      </c>
      <c r="Q16" s="663">
        <f t="shared" si="0"/>
        <v>1</v>
      </c>
      <c r="R16" s="663">
        <f t="shared" si="0"/>
        <v>0.74</v>
      </c>
      <c r="S16" s="674">
        <f t="shared" si="1"/>
        <v>7.44</v>
      </c>
      <c r="T16" s="674">
        <f t="shared" si="2"/>
        <v>25</v>
      </c>
      <c r="U16" s="674">
        <f t="shared" si="3"/>
        <v>17.559999999999999</v>
      </c>
      <c r="V16" s="679">
        <f t="shared" si="4"/>
        <v>3.3602150537634405</v>
      </c>
      <c r="W16" s="664">
        <v>18</v>
      </c>
    </row>
    <row r="17" spans="1:23" ht="14.4" customHeight="1" x14ac:dyDescent="0.3">
      <c r="A17" s="727" t="s">
        <v>4140</v>
      </c>
      <c r="B17" s="711"/>
      <c r="C17" s="712"/>
      <c r="D17" s="680"/>
      <c r="E17" s="715">
        <v>2</v>
      </c>
      <c r="F17" s="716">
        <v>1.58</v>
      </c>
      <c r="G17" s="672">
        <v>26</v>
      </c>
      <c r="H17" s="718">
        <v>1</v>
      </c>
      <c r="I17" s="714">
        <v>0.73</v>
      </c>
      <c r="J17" s="669">
        <v>9</v>
      </c>
      <c r="K17" s="717">
        <v>0.73</v>
      </c>
      <c r="L17" s="718">
        <v>3</v>
      </c>
      <c r="M17" s="718">
        <v>28</v>
      </c>
      <c r="N17" s="719">
        <v>9.44</v>
      </c>
      <c r="O17" s="718" t="s">
        <v>4116</v>
      </c>
      <c r="P17" s="720" t="s">
        <v>4141</v>
      </c>
      <c r="Q17" s="721">
        <f t="shared" si="0"/>
        <v>1</v>
      </c>
      <c r="R17" s="721">
        <f t="shared" si="0"/>
        <v>0.73</v>
      </c>
      <c r="S17" s="711">
        <f t="shared" si="1"/>
        <v>9.44</v>
      </c>
      <c r="T17" s="711">
        <f t="shared" si="2"/>
        <v>9</v>
      </c>
      <c r="U17" s="711">
        <f t="shared" si="3"/>
        <v>-0.4399999999999995</v>
      </c>
      <c r="V17" s="722">
        <f t="shared" si="4"/>
        <v>0.95338983050847459</v>
      </c>
      <c r="W17" s="671"/>
    </row>
    <row r="18" spans="1:23" ht="14.4" customHeight="1" x14ac:dyDescent="0.3">
      <c r="A18" s="727" t="s">
        <v>4142</v>
      </c>
      <c r="B18" s="711">
        <v>1</v>
      </c>
      <c r="C18" s="712">
        <v>0.97</v>
      </c>
      <c r="D18" s="680">
        <v>35</v>
      </c>
      <c r="E18" s="715">
        <v>3</v>
      </c>
      <c r="F18" s="716">
        <v>2.91</v>
      </c>
      <c r="G18" s="672">
        <v>21</v>
      </c>
      <c r="H18" s="718">
        <v>2</v>
      </c>
      <c r="I18" s="714">
        <v>1.94</v>
      </c>
      <c r="J18" s="670">
        <v>27.5</v>
      </c>
      <c r="K18" s="717">
        <v>0.97</v>
      </c>
      <c r="L18" s="718">
        <v>4</v>
      </c>
      <c r="M18" s="718">
        <v>35</v>
      </c>
      <c r="N18" s="719">
        <v>11.68</v>
      </c>
      <c r="O18" s="718" t="s">
        <v>4116</v>
      </c>
      <c r="P18" s="720" t="s">
        <v>4143</v>
      </c>
      <c r="Q18" s="721">
        <f t="shared" si="0"/>
        <v>1</v>
      </c>
      <c r="R18" s="721">
        <f t="shared" si="0"/>
        <v>0.97</v>
      </c>
      <c r="S18" s="711">
        <f t="shared" si="1"/>
        <v>23.36</v>
      </c>
      <c r="T18" s="711">
        <f t="shared" si="2"/>
        <v>55</v>
      </c>
      <c r="U18" s="711">
        <f t="shared" si="3"/>
        <v>31.64</v>
      </c>
      <c r="V18" s="722">
        <f t="shared" si="4"/>
        <v>2.3544520547945207</v>
      </c>
      <c r="W18" s="671">
        <v>32</v>
      </c>
    </row>
    <row r="19" spans="1:23" ht="14.4" customHeight="1" x14ac:dyDescent="0.3">
      <c r="A19" s="726" t="s">
        <v>4144</v>
      </c>
      <c r="B19" s="674"/>
      <c r="C19" s="675"/>
      <c r="D19" s="676"/>
      <c r="E19" s="657">
        <v>1</v>
      </c>
      <c r="F19" s="658">
        <v>1.92</v>
      </c>
      <c r="G19" s="668">
        <v>57</v>
      </c>
      <c r="H19" s="661"/>
      <c r="I19" s="655"/>
      <c r="J19" s="656"/>
      <c r="K19" s="660">
        <v>0.45</v>
      </c>
      <c r="L19" s="661">
        <v>2</v>
      </c>
      <c r="M19" s="661">
        <v>20</v>
      </c>
      <c r="N19" s="662">
        <v>6.69</v>
      </c>
      <c r="O19" s="661" t="s">
        <v>4116</v>
      </c>
      <c r="P19" s="678" t="s">
        <v>4145</v>
      </c>
      <c r="Q19" s="663">
        <f t="shared" si="0"/>
        <v>0</v>
      </c>
      <c r="R19" s="663">
        <f t="shared" si="0"/>
        <v>0</v>
      </c>
      <c r="S19" s="674" t="str">
        <f t="shared" si="1"/>
        <v/>
      </c>
      <c r="T19" s="674" t="str">
        <f t="shared" si="2"/>
        <v/>
      </c>
      <c r="U19" s="674" t="str">
        <f t="shared" si="3"/>
        <v/>
      </c>
      <c r="V19" s="679" t="str">
        <f t="shared" si="4"/>
        <v/>
      </c>
      <c r="W19" s="664"/>
    </row>
    <row r="20" spans="1:23" ht="14.4" customHeight="1" x14ac:dyDescent="0.3">
      <c r="A20" s="726" t="s">
        <v>4146</v>
      </c>
      <c r="B20" s="674">
        <v>4</v>
      </c>
      <c r="C20" s="675">
        <v>4.63</v>
      </c>
      <c r="D20" s="676">
        <v>22</v>
      </c>
      <c r="E20" s="657">
        <v>4</v>
      </c>
      <c r="F20" s="658">
        <v>5.98</v>
      </c>
      <c r="G20" s="668">
        <v>29.8</v>
      </c>
      <c r="H20" s="661">
        <v>2</v>
      </c>
      <c r="I20" s="655">
        <v>2.65</v>
      </c>
      <c r="J20" s="659">
        <v>28.5</v>
      </c>
      <c r="K20" s="660">
        <v>1.1200000000000001</v>
      </c>
      <c r="L20" s="661">
        <v>3</v>
      </c>
      <c r="M20" s="661">
        <v>28</v>
      </c>
      <c r="N20" s="662">
        <v>9.43</v>
      </c>
      <c r="O20" s="661" t="s">
        <v>4116</v>
      </c>
      <c r="P20" s="678" t="s">
        <v>4147</v>
      </c>
      <c r="Q20" s="663">
        <f t="shared" si="0"/>
        <v>-2</v>
      </c>
      <c r="R20" s="663">
        <f t="shared" si="0"/>
        <v>-1.98</v>
      </c>
      <c r="S20" s="674">
        <f t="shared" si="1"/>
        <v>18.86</v>
      </c>
      <c r="T20" s="674">
        <f t="shared" si="2"/>
        <v>57</v>
      </c>
      <c r="U20" s="674">
        <f t="shared" si="3"/>
        <v>38.14</v>
      </c>
      <c r="V20" s="679">
        <f t="shared" si="4"/>
        <v>3.0222693531283138</v>
      </c>
      <c r="W20" s="664">
        <v>38</v>
      </c>
    </row>
    <row r="21" spans="1:23" ht="14.4" customHeight="1" x14ac:dyDescent="0.3">
      <c r="A21" s="727" t="s">
        <v>4148</v>
      </c>
      <c r="B21" s="711">
        <v>2</v>
      </c>
      <c r="C21" s="712">
        <v>3.01</v>
      </c>
      <c r="D21" s="680">
        <v>21</v>
      </c>
      <c r="E21" s="715">
        <v>4</v>
      </c>
      <c r="F21" s="716">
        <v>7.01</v>
      </c>
      <c r="G21" s="672">
        <v>37.799999999999997</v>
      </c>
      <c r="H21" s="718">
        <v>2</v>
      </c>
      <c r="I21" s="714">
        <v>3.59</v>
      </c>
      <c r="J21" s="670">
        <v>36.5</v>
      </c>
      <c r="K21" s="717">
        <v>1.51</v>
      </c>
      <c r="L21" s="718">
        <v>4</v>
      </c>
      <c r="M21" s="718">
        <v>37</v>
      </c>
      <c r="N21" s="719">
        <v>12.32</v>
      </c>
      <c r="O21" s="718" t="s">
        <v>4116</v>
      </c>
      <c r="P21" s="720" t="s">
        <v>4149</v>
      </c>
      <c r="Q21" s="721">
        <f t="shared" si="0"/>
        <v>0</v>
      </c>
      <c r="R21" s="721">
        <f t="shared" si="0"/>
        <v>0.58000000000000007</v>
      </c>
      <c r="S21" s="711">
        <f t="shared" si="1"/>
        <v>24.64</v>
      </c>
      <c r="T21" s="711">
        <f t="shared" si="2"/>
        <v>73</v>
      </c>
      <c r="U21" s="711">
        <f t="shared" si="3"/>
        <v>48.36</v>
      </c>
      <c r="V21" s="722">
        <f t="shared" si="4"/>
        <v>2.9626623376623376</v>
      </c>
      <c r="W21" s="671">
        <v>48</v>
      </c>
    </row>
    <row r="22" spans="1:23" ht="14.4" customHeight="1" x14ac:dyDescent="0.3">
      <c r="A22" s="727" t="s">
        <v>4150</v>
      </c>
      <c r="B22" s="711">
        <v>2</v>
      </c>
      <c r="C22" s="712">
        <v>4.3</v>
      </c>
      <c r="D22" s="680">
        <v>34</v>
      </c>
      <c r="E22" s="715"/>
      <c r="F22" s="716"/>
      <c r="G22" s="672"/>
      <c r="H22" s="718"/>
      <c r="I22" s="714"/>
      <c r="J22" s="669"/>
      <c r="K22" s="717">
        <v>2.15</v>
      </c>
      <c r="L22" s="718">
        <v>4</v>
      </c>
      <c r="M22" s="718">
        <v>39</v>
      </c>
      <c r="N22" s="719">
        <v>13.16</v>
      </c>
      <c r="O22" s="718" t="s">
        <v>4116</v>
      </c>
      <c r="P22" s="720" t="s">
        <v>4151</v>
      </c>
      <c r="Q22" s="721">
        <f t="shared" si="0"/>
        <v>-2</v>
      </c>
      <c r="R22" s="721">
        <f t="shared" si="0"/>
        <v>-4.3</v>
      </c>
      <c r="S22" s="711" t="str">
        <f t="shared" si="1"/>
        <v/>
      </c>
      <c r="T22" s="711" t="str">
        <f t="shared" si="2"/>
        <v/>
      </c>
      <c r="U22" s="711" t="str">
        <f t="shared" si="3"/>
        <v/>
      </c>
      <c r="V22" s="722" t="str">
        <f t="shared" si="4"/>
        <v/>
      </c>
      <c r="W22" s="671"/>
    </row>
    <row r="23" spans="1:23" ht="14.4" customHeight="1" x14ac:dyDescent="0.3">
      <c r="A23" s="726" t="s">
        <v>4152</v>
      </c>
      <c r="B23" s="674">
        <v>26</v>
      </c>
      <c r="C23" s="675">
        <v>28.93</v>
      </c>
      <c r="D23" s="676">
        <v>30.6</v>
      </c>
      <c r="E23" s="657">
        <v>26</v>
      </c>
      <c r="F23" s="658">
        <v>22.29</v>
      </c>
      <c r="G23" s="668">
        <v>23.2</v>
      </c>
      <c r="H23" s="661">
        <v>19</v>
      </c>
      <c r="I23" s="655">
        <v>19.13</v>
      </c>
      <c r="J23" s="659">
        <v>26.8</v>
      </c>
      <c r="K23" s="660">
        <v>0.77</v>
      </c>
      <c r="L23" s="661">
        <v>3</v>
      </c>
      <c r="M23" s="661">
        <v>28</v>
      </c>
      <c r="N23" s="662">
        <v>9.17</v>
      </c>
      <c r="O23" s="661" t="s">
        <v>4116</v>
      </c>
      <c r="P23" s="678" t="s">
        <v>4153</v>
      </c>
      <c r="Q23" s="663">
        <f t="shared" si="0"/>
        <v>-7</v>
      </c>
      <c r="R23" s="663">
        <f t="shared" si="0"/>
        <v>-9.8000000000000007</v>
      </c>
      <c r="S23" s="674">
        <f t="shared" si="1"/>
        <v>174.23</v>
      </c>
      <c r="T23" s="674">
        <f t="shared" si="2"/>
        <v>509.2</v>
      </c>
      <c r="U23" s="674">
        <f t="shared" si="3"/>
        <v>334.97</v>
      </c>
      <c r="V23" s="679">
        <f t="shared" si="4"/>
        <v>2.9225736095965105</v>
      </c>
      <c r="W23" s="664">
        <v>337</v>
      </c>
    </row>
    <row r="24" spans="1:23" ht="14.4" customHeight="1" x14ac:dyDescent="0.3">
      <c r="A24" s="727" t="s">
        <v>4154</v>
      </c>
      <c r="B24" s="711">
        <v>21</v>
      </c>
      <c r="C24" s="712">
        <v>23.99</v>
      </c>
      <c r="D24" s="680">
        <v>33.4</v>
      </c>
      <c r="E24" s="715">
        <v>26</v>
      </c>
      <c r="F24" s="716">
        <v>25.28</v>
      </c>
      <c r="G24" s="672">
        <v>23.1</v>
      </c>
      <c r="H24" s="718">
        <v>24</v>
      </c>
      <c r="I24" s="714">
        <v>26.29</v>
      </c>
      <c r="J24" s="670">
        <v>30.3</v>
      </c>
      <c r="K24" s="717">
        <v>0.92</v>
      </c>
      <c r="L24" s="718">
        <v>4</v>
      </c>
      <c r="M24" s="718">
        <v>32</v>
      </c>
      <c r="N24" s="719">
        <v>10.7</v>
      </c>
      <c r="O24" s="718" t="s">
        <v>4116</v>
      </c>
      <c r="P24" s="720" t="s">
        <v>4155</v>
      </c>
      <c r="Q24" s="721">
        <f t="shared" si="0"/>
        <v>3</v>
      </c>
      <c r="R24" s="721">
        <f t="shared" si="0"/>
        <v>2.3000000000000007</v>
      </c>
      <c r="S24" s="711">
        <f t="shared" si="1"/>
        <v>256.79999999999995</v>
      </c>
      <c r="T24" s="711">
        <f t="shared" si="2"/>
        <v>727.2</v>
      </c>
      <c r="U24" s="711">
        <f t="shared" si="3"/>
        <v>470.40000000000009</v>
      </c>
      <c r="V24" s="722">
        <f t="shared" si="4"/>
        <v>2.8317757009345801</v>
      </c>
      <c r="W24" s="671">
        <v>471</v>
      </c>
    </row>
    <row r="25" spans="1:23" ht="14.4" customHeight="1" x14ac:dyDescent="0.3">
      <c r="A25" s="727" t="s">
        <v>4156</v>
      </c>
      <c r="B25" s="711">
        <v>3</v>
      </c>
      <c r="C25" s="712">
        <v>4.41</v>
      </c>
      <c r="D25" s="680">
        <v>23</v>
      </c>
      <c r="E25" s="715">
        <v>7</v>
      </c>
      <c r="F25" s="716">
        <v>11.81</v>
      </c>
      <c r="G25" s="672">
        <v>29</v>
      </c>
      <c r="H25" s="718">
        <v>5</v>
      </c>
      <c r="I25" s="714">
        <v>7.98</v>
      </c>
      <c r="J25" s="670">
        <v>32</v>
      </c>
      <c r="K25" s="717">
        <v>1.4</v>
      </c>
      <c r="L25" s="718">
        <v>4</v>
      </c>
      <c r="M25" s="718">
        <v>38</v>
      </c>
      <c r="N25" s="719">
        <v>12.76</v>
      </c>
      <c r="O25" s="718" t="s">
        <v>4116</v>
      </c>
      <c r="P25" s="720" t="s">
        <v>4157</v>
      </c>
      <c r="Q25" s="721">
        <f t="shared" si="0"/>
        <v>2</v>
      </c>
      <c r="R25" s="721">
        <f t="shared" si="0"/>
        <v>3.5700000000000003</v>
      </c>
      <c r="S25" s="711">
        <f t="shared" si="1"/>
        <v>63.8</v>
      </c>
      <c r="T25" s="711">
        <f t="shared" si="2"/>
        <v>160</v>
      </c>
      <c r="U25" s="711">
        <f t="shared" si="3"/>
        <v>96.2</v>
      </c>
      <c r="V25" s="722">
        <f t="shared" si="4"/>
        <v>2.5078369905956115</v>
      </c>
      <c r="W25" s="671">
        <v>96</v>
      </c>
    </row>
    <row r="26" spans="1:23" ht="14.4" customHeight="1" x14ac:dyDescent="0.3">
      <c r="A26" s="726" t="s">
        <v>4158</v>
      </c>
      <c r="B26" s="665">
        <v>2</v>
      </c>
      <c r="C26" s="666">
        <v>1.68</v>
      </c>
      <c r="D26" s="667">
        <v>29</v>
      </c>
      <c r="E26" s="677">
        <v>1</v>
      </c>
      <c r="F26" s="655">
        <v>0.57999999999999996</v>
      </c>
      <c r="G26" s="656">
        <v>17</v>
      </c>
      <c r="H26" s="661">
        <v>2</v>
      </c>
      <c r="I26" s="655">
        <v>2.2000000000000002</v>
      </c>
      <c r="J26" s="659">
        <v>34.5</v>
      </c>
      <c r="K26" s="660">
        <v>0.57999999999999996</v>
      </c>
      <c r="L26" s="661">
        <v>3</v>
      </c>
      <c r="M26" s="661">
        <v>23</v>
      </c>
      <c r="N26" s="662">
        <v>7.73</v>
      </c>
      <c r="O26" s="661" t="s">
        <v>4116</v>
      </c>
      <c r="P26" s="678" t="s">
        <v>4159</v>
      </c>
      <c r="Q26" s="663">
        <f t="shared" si="0"/>
        <v>0</v>
      </c>
      <c r="R26" s="663">
        <f t="shared" si="0"/>
        <v>0.52000000000000024</v>
      </c>
      <c r="S26" s="674">
        <f t="shared" si="1"/>
        <v>15.46</v>
      </c>
      <c r="T26" s="674">
        <f t="shared" si="2"/>
        <v>69</v>
      </c>
      <c r="U26" s="674">
        <f t="shared" si="3"/>
        <v>53.54</v>
      </c>
      <c r="V26" s="679">
        <f t="shared" si="4"/>
        <v>4.463130659767141</v>
      </c>
      <c r="W26" s="664">
        <v>54</v>
      </c>
    </row>
    <row r="27" spans="1:23" ht="14.4" customHeight="1" x14ac:dyDescent="0.3">
      <c r="A27" s="727" t="s">
        <v>4160</v>
      </c>
      <c r="B27" s="723">
        <v>4</v>
      </c>
      <c r="C27" s="724">
        <v>2.77</v>
      </c>
      <c r="D27" s="673">
        <v>24.8</v>
      </c>
      <c r="E27" s="713">
        <v>1</v>
      </c>
      <c r="F27" s="714">
        <v>0.86</v>
      </c>
      <c r="G27" s="669">
        <v>32</v>
      </c>
      <c r="H27" s="718">
        <v>3</v>
      </c>
      <c r="I27" s="714">
        <v>2.91</v>
      </c>
      <c r="J27" s="670">
        <v>34.700000000000003</v>
      </c>
      <c r="K27" s="717">
        <v>0.68</v>
      </c>
      <c r="L27" s="718">
        <v>3</v>
      </c>
      <c r="M27" s="718">
        <v>28</v>
      </c>
      <c r="N27" s="719">
        <v>9.24</v>
      </c>
      <c r="O27" s="718" t="s">
        <v>4116</v>
      </c>
      <c r="P27" s="720" t="s">
        <v>4161</v>
      </c>
      <c r="Q27" s="721">
        <f t="shared" si="0"/>
        <v>-1</v>
      </c>
      <c r="R27" s="721">
        <f t="shared" si="0"/>
        <v>0.14000000000000012</v>
      </c>
      <c r="S27" s="711">
        <f t="shared" si="1"/>
        <v>27.72</v>
      </c>
      <c r="T27" s="711">
        <f t="shared" si="2"/>
        <v>104.10000000000001</v>
      </c>
      <c r="U27" s="711">
        <f t="shared" si="3"/>
        <v>76.38000000000001</v>
      </c>
      <c r="V27" s="722">
        <f t="shared" si="4"/>
        <v>3.7554112554112558</v>
      </c>
      <c r="W27" s="671">
        <v>76</v>
      </c>
    </row>
    <row r="28" spans="1:23" ht="14.4" customHeight="1" x14ac:dyDescent="0.3">
      <c r="A28" s="727" t="s">
        <v>4162</v>
      </c>
      <c r="B28" s="723">
        <v>2</v>
      </c>
      <c r="C28" s="724">
        <v>2.13</v>
      </c>
      <c r="D28" s="673">
        <v>25</v>
      </c>
      <c r="E28" s="713">
        <v>1</v>
      </c>
      <c r="F28" s="714">
        <v>0.96</v>
      </c>
      <c r="G28" s="669">
        <v>22</v>
      </c>
      <c r="H28" s="718"/>
      <c r="I28" s="714"/>
      <c r="J28" s="669"/>
      <c r="K28" s="717">
        <v>0.96</v>
      </c>
      <c r="L28" s="718">
        <v>4</v>
      </c>
      <c r="M28" s="718">
        <v>32</v>
      </c>
      <c r="N28" s="719">
        <v>10.6</v>
      </c>
      <c r="O28" s="718" t="s">
        <v>4116</v>
      </c>
      <c r="P28" s="720" t="s">
        <v>4163</v>
      </c>
      <c r="Q28" s="721">
        <f t="shared" si="0"/>
        <v>-2</v>
      </c>
      <c r="R28" s="721">
        <f t="shared" si="0"/>
        <v>-2.13</v>
      </c>
      <c r="S28" s="711" t="str">
        <f t="shared" si="1"/>
        <v/>
      </c>
      <c r="T28" s="711" t="str">
        <f t="shared" si="2"/>
        <v/>
      </c>
      <c r="U28" s="711" t="str">
        <f t="shared" si="3"/>
        <v/>
      </c>
      <c r="V28" s="722" t="str">
        <f t="shared" si="4"/>
        <v/>
      </c>
      <c r="W28" s="671"/>
    </row>
    <row r="29" spans="1:23" ht="14.4" customHeight="1" x14ac:dyDescent="0.3">
      <c r="A29" s="726" t="s">
        <v>4164</v>
      </c>
      <c r="B29" s="674"/>
      <c r="C29" s="675"/>
      <c r="D29" s="676"/>
      <c r="E29" s="677"/>
      <c r="F29" s="655"/>
      <c r="G29" s="656"/>
      <c r="H29" s="657">
        <v>1</v>
      </c>
      <c r="I29" s="658">
        <v>0.78</v>
      </c>
      <c r="J29" s="659">
        <v>29</v>
      </c>
      <c r="K29" s="660">
        <v>0.46</v>
      </c>
      <c r="L29" s="661">
        <v>2</v>
      </c>
      <c r="M29" s="661">
        <v>21</v>
      </c>
      <c r="N29" s="662">
        <v>6.92</v>
      </c>
      <c r="O29" s="661" t="s">
        <v>4116</v>
      </c>
      <c r="P29" s="678" t="s">
        <v>4165</v>
      </c>
      <c r="Q29" s="663">
        <f t="shared" si="0"/>
        <v>1</v>
      </c>
      <c r="R29" s="663">
        <f t="shared" si="0"/>
        <v>0.78</v>
      </c>
      <c r="S29" s="674">
        <f t="shared" si="1"/>
        <v>6.92</v>
      </c>
      <c r="T29" s="674">
        <f t="shared" si="2"/>
        <v>29</v>
      </c>
      <c r="U29" s="674">
        <f t="shared" si="3"/>
        <v>22.08</v>
      </c>
      <c r="V29" s="679">
        <f t="shared" si="4"/>
        <v>4.1907514450867049</v>
      </c>
      <c r="W29" s="664">
        <v>22</v>
      </c>
    </row>
    <row r="30" spans="1:23" ht="14.4" customHeight="1" x14ac:dyDescent="0.3">
      <c r="A30" s="726" t="s">
        <v>4166</v>
      </c>
      <c r="B30" s="674">
        <v>1</v>
      </c>
      <c r="C30" s="675">
        <v>0.49</v>
      </c>
      <c r="D30" s="676">
        <v>11</v>
      </c>
      <c r="E30" s="657"/>
      <c r="F30" s="658"/>
      <c r="G30" s="668"/>
      <c r="H30" s="661"/>
      <c r="I30" s="655"/>
      <c r="J30" s="656"/>
      <c r="K30" s="660">
        <v>0.49</v>
      </c>
      <c r="L30" s="661">
        <v>2</v>
      </c>
      <c r="M30" s="661">
        <v>22</v>
      </c>
      <c r="N30" s="662">
        <v>7.22</v>
      </c>
      <c r="O30" s="661" t="s">
        <v>4116</v>
      </c>
      <c r="P30" s="678" t="s">
        <v>4167</v>
      </c>
      <c r="Q30" s="663">
        <f t="shared" si="0"/>
        <v>-1</v>
      </c>
      <c r="R30" s="663">
        <f t="shared" si="0"/>
        <v>-0.49</v>
      </c>
      <c r="S30" s="674" t="str">
        <f t="shared" si="1"/>
        <v/>
      </c>
      <c r="T30" s="674" t="str">
        <f t="shared" si="2"/>
        <v/>
      </c>
      <c r="U30" s="674" t="str">
        <f t="shared" si="3"/>
        <v/>
      </c>
      <c r="V30" s="679" t="str">
        <f t="shared" si="4"/>
        <v/>
      </c>
      <c r="W30" s="664"/>
    </row>
    <row r="31" spans="1:23" ht="14.4" customHeight="1" x14ac:dyDescent="0.3">
      <c r="A31" s="727" t="s">
        <v>4168</v>
      </c>
      <c r="B31" s="711">
        <v>2</v>
      </c>
      <c r="C31" s="712">
        <v>1.1000000000000001</v>
      </c>
      <c r="D31" s="680">
        <v>18.5</v>
      </c>
      <c r="E31" s="715">
        <v>4</v>
      </c>
      <c r="F31" s="716">
        <v>2.3199999999999998</v>
      </c>
      <c r="G31" s="672">
        <v>18.8</v>
      </c>
      <c r="H31" s="718">
        <v>2</v>
      </c>
      <c r="I31" s="714">
        <v>1.62</v>
      </c>
      <c r="J31" s="670">
        <v>31.5</v>
      </c>
      <c r="K31" s="717">
        <v>0.55000000000000004</v>
      </c>
      <c r="L31" s="718">
        <v>3</v>
      </c>
      <c r="M31" s="718">
        <v>25</v>
      </c>
      <c r="N31" s="719">
        <v>8.48</v>
      </c>
      <c r="O31" s="718" t="s">
        <v>4116</v>
      </c>
      <c r="P31" s="720" t="s">
        <v>4169</v>
      </c>
      <c r="Q31" s="721">
        <f t="shared" si="0"/>
        <v>0</v>
      </c>
      <c r="R31" s="721">
        <f t="shared" si="0"/>
        <v>0.52</v>
      </c>
      <c r="S31" s="711">
        <f t="shared" si="1"/>
        <v>16.96</v>
      </c>
      <c r="T31" s="711">
        <f t="shared" si="2"/>
        <v>63</v>
      </c>
      <c r="U31" s="711">
        <f t="shared" si="3"/>
        <v>46.04</v>
      </c>
      <c r="V31" s="722">
        <f t="shared" si="4"/>
        <v>3.7146226415094339</v>
      </c>
      <c r="W31" s="671">
        <v>46</v>
      </c>
    </row>
    <row r="32" spans="1:23" ht="14.4" customHeight="1" x14ac:dyDescent="0.3">
      <c r="A32" s="726" t="s">
        <v>4170</v>
      </c>
      <c r="B32" s="665">
        <v>1</v>
      </c>
      <c r="C32" s="666">
        <v>1.51</v>
      </c>
      <c r="D32" s="667">
        <v>15</v>
      </c>
      <c r="E32" s="677">
        <v>1</v>
      </c>
      <c r="F32" s="655">
        <v>1.51</v>
      </c>
      <c r="G32" s="656">
        <v>6</v>
      </c>
      <c r="H32" s="661"/>
      <c r="I32" s="655"/>
      <c r="J32" s="656"/>
      <c r="K32" s="660">
        <v>1.51</v>
      </c>
      <c r="L32" s="661">
        <v>4</v>
      </c>
      <c r="M32" s="661">
        <v>36</v>
      </c>
      <c r="N32" s="662">
        <v>11.99</v>
      </c>
      <c r="O32" s="661" t="s">
        <v>4116</v>
      </c>
      <c r="P32" s="678" t="s">
        <v>4171</v>
      </c>
      <c r="Q32" s="663">
        <f t="shared" si="0"/>
        <v>-1</v>
      </c>
      <c r="R32" s="663">
        <f t="shared" si="0"/>
        <v>-1.51</v>
      </c>
      <c r="S32" s="674" t="str">
        <f t="shared" si="1"/>
        <v/>
      </c>
      <c r="T32" s="674" t="str">
        <f t="shared" si="2"/>
        <v/>
      </c>
      <c r="U32" s="674" t="str">
        <f t="shared" si="3"/>
        <v/>
      </c>
      <c r="V32" s="679" t="str">
        <f t="shared" si="4"/>
        <v/>
      </c>
      <c r="W32" s="664"/>
    </row>
    <row r="33" spans="1:23" ht="14.4" customHeight="1" x14ac:dyDescent="0.3">
      <c r="A33" s="727" t="s">
        <v>4172</v>
      </c>
      <c r="B33" s="723">
        <v>2</v>
      </c>
      <c r="C33" s="724">
        <v>4.9000000000000004</v>
      </c>
      <c r="D33" s="673">
        <v>57</v>
      </c>
      <c r="E33" s="713"/>
      <c r="F33" s="714"/>
      <c r="G33" s="669"/>
      <c r="H33" s="718"/>
      <c r="I33" s="714"/>
      <c r="J33" s="669"/>
      <c r="K33" s="717">
        <v>2.0499999999999998</v>
      </c>
      <c r="L33" s="718">
        <v>6</v>
      </c>
      <c r="M33" s="718">
        <v>51</v>
      </c>
      <c r="N33" s="719">
        <v>16.89</v>
      </c>
      <c r="O33" s="718" t="s">
        <v>4116</v>
      </c>
      <c r="P33" s="720" t="s">
        <v>4173</v>
      </c>
      <c r="Q33" s="721">
        <f t="shared" si="0"/>
        <v>-2</v>
      </c>
      <c r="R33" s="721">
        <f t="shared" si="0"/>
        <v>-4.9000000000000004</v>
      </c>
      <c r="S33" s="711" t="str">
        <f t="shared" si="1"/>
        <v/>
      </c>
      <c r="T33" s="711" t="str">
        <f t="shared" si="2"/>
        <v/>
      </c>
      <c r="U33" s="711" t="str">
        <f t="shared" si="3"/>
        <v/>
      </c>
      <c r="V33" s="722" t="str">
        <f t="shared" si="4"/>
        <v/>
      </c>
      <c r="W33" s="671"/>
    </row>
    <row r="34" spans="1:23" ht="14.4" customHeight="1" x14ac:dyDescent="0.3">
      <c r="A34" s="726" t="s">
        <v>4174</v>
      </c>
      <c r="B34" s="674"/>
      <c r="C34" s="675"/>
      <c r="D34" s="676"/>
      <c r="E34" s="677"/>
      <c r="F34" s="655"/>
      <c r="G34" s="656"/>
      <c r="H34" s="657">
        <v>1</v>
      </c>
      <c r="I34" s="658">
        <v>1.42</v>
      </c>
      <c r="J34" s="659">
        <v>21</v>
      </c>
      <c r="K34" s="660">
        <v>1.42</v>
      </c>
      <c r="L34" s="661">
        <v>4</v>
      </c>
      <c r="M34" s="661">
        <v>39</v>
      </c>
      <c r="N34" s="662">
        <v>12.88</v>
      </c>
      <c r="O34" s="661" t="s">
        <v>4116</v>
      </c>
      <c r="P34" s="678" t="s">
        <v>4175</v>
      </c>
      <c r="Q34" s="663">
        <f t="shared" si="0"/>
        <v>1</v>
      </c>
      <c r="R34" s="663">
        <f t="shared" si="0"/>
        <v>1.42</v>
      </c>
      <c r="S34" s="674">
        <f t="shared" si="1"/>
        <v>12.88</v>
      </c>
      <c r="T34" s="674">
        <f t="shared" si="2"/>
        <v>21</v>
      </c>
      <c r="U34" s="674">
        <f t="shared" si="3"/>
        <v>8.1199999999999992</v>
      </c>
      <c r="V34" s="679">
        <f t="shared" si="4"/>
        <v>1.6304347826086956</v>
      </c>
      <c r="W34" s="664">
        <v>8</v>
      </c>
    </row>
    <row r="35" spans="1:23" ht="14.4" customHeight="1" x14ac:dyDescent="0.3">
      <c r="A35" s="727" t="s">
        <v>4176</v>
      </c>
      <c r="B35" s="711">
        <v>1</v>
      </c>
      <c r="C35" s="712">
        <v>2.75</v>
      </c>
      <c r="D35" s="680">
        <v>54</v>
      </c>
      <c r="E35" s="713">
        <v>1</v>
      </c>
      <c r="F35" s="714">
        <v>2.21</v>
      </c>
      <c r="G35" s="669">
        <v>37</v>
      </c>
      <c r="H35" s="715"/>
      <c r="I35" s="716"/>
      <c r="J35" s="672"/>
      <c r="K35" s="717">
        <v>2.21</v>
      </c>
      <c r="L35" s="718">
        <v>5</v>
      </c>
      <c r="M35" s="718">
        <v>47</v>
      </c>
      <c r="N35" s="719">
        <v>15.51</v>
      </c>
      <c r="O35" s="718" t="s">
        <v>4116</v>
      </c>
      <c r="P35" s="720" t="s">
        <v>4177</v>
      </c>
      <c r="Q35" s="721">
        <f t="shared" si="0"/>
        <v>-1</v>
      </c>
      <c r="R35" s="721">
        <f t="shared" si="0"/>
        <v>-2.75</v>
      </c>
      <c r="S35" s="711" t="str">
        <f t="shared" si="1"/>
        <v/>
      </c>
      <c r="T35" s="711" t="str">
        <f t="shared" si="2"/>
        <v/>
      </c>
      <c r="U35" s="711" t="str">
        <f t="shared" si="3"/>
        <v/>
      </c>
      <c r="V35" s="722" t="str">
        <f t="shared" si="4"/>
        <v/>
      </c>
      <c r="W35" s="671"/>
    </row>
    <row r="36" spans="1:23" ht="14.4" customHeight="1" x14ac:dyDescent="0.3">
      <c r="A36" s="726" t="s">
        <v>4178</v>
      </c>
      <c r="B36" s="665">
        <v>2</v>
      </c>
      <c r="C36" s="666">
        <v>2.3199999999999998</v>
      </c>
      <c r="D36" s="667">
        <v>24</v>
      </c>
      <c r="E36" s="677"/>
      <c r="F36" s="655"/>
      <c r="G36" s="656"/>
      <c r="H36" s="661"/>
      <c r="I36" s="655"/>
      <c r="J36" s="656"/>
      <c r="K36" s="660">
        <v>0.43</v>
      </c>
      <c r="L36" s="661">
        <v>1</v>
      </c>
      <c r="M36" s="661">
        <v>13</v>
      </c>
      <c r="N36" s="662">
        <v>4.22</v>
      </c>
      <c r="O36" s="661" t="s">
        <v>4116</v>
      </c>
      <c r="P36" s="678" t="s">
        <v>4179</v>
      </c>
      <c r="Q36" s="663">
        <f t="shared" si="0"/>
        <v>-2</v>
      </c>
      <c r="R36" s="663">
        <f t="shared" si="0"/>
        <v>-2.3199999999999998</v>
      </c>
      <c r="S36" s="674" t="str">
        <f t="shared" si="1"/>
        <v/>
      </c>
      <c r="T36" s="674" t="str">
        <f t="shared" si="2"/>
        <v/>
      </c>
      <c r="U36" s="674" t="str">
        <f t="shared" si="3"/>
        <v/>
      </c>
      <c r="V36" s="679" t="str">
        <f t="shared" si="4"/>
        <v/>
      </c>
      <c r="W36" s="664"/>
    </row>
    <row r="37" spans="1:23" ht="14.4" customHeight="1" x14ac:dyDescent="0.3">
      <c r="A37" s="727" t="s">
        <v>4180</v>
      </c>
      <c r="B37" s="723"/>
      <c r="C37" s="724"/>
      <c r="D37" s="673"/>
      <c r="E37" s="713"/>
      <c r="F37" s="714"/>
      <c r="G37" s="669"/>
      <c r="H37" s="718">
        <v>1</v>
      </c>
      <c r="I37" s="714">
        <v>0.75</v>
      </c>
      <c r="J37" s="670">
        <v>23</v>
      </c>
      <c r="K37" s="717">
        <v>0.63</v>
      </c>
      <c r="L37" s="718">
        <v>2</v>
      </c>
      <c r="M37" s="718">
        <v>21</v>
      </c>
      <c r="N37" s="719">
        <v>7.01</v>
      </c>
      <c r="O37" s="718" t="s">
        <v>4116</v>
      </c>
      <c r="P37" s="720" t="s">
        <v>4181</v>
      </c>
      <c r="Q37" s="721">
        <f t="shared" si="0"/>
        <v>1</v>
      </c>
      <c r="R37" s="721">
        <f t="shared" si="0"/>
        <v>0.75</v>
      </c>
      <c r="S37" s="711">
        <f t="shared" si="1"/>
        <v>7.01</v>
      </c>
      <c r="T37" s="711">
        <f t="shared" si="2"/>
        <v>23</v>
      </c>
      <c r="U37" s="711">
        <f t="shared" si="3"/>
        <v>15.99</v>
      </c>
      <c r="V37" s="722">
        <f t="shared" si="4"/>
        <v>3.2810271041369474</v>
      </c>
      <c r="W37" s="671">
        <v>16</v>
      </c>
    </row>
    <row r="38" spans="1:23" ht="14.4" customHeight="1" x14ac:dyDescent="0.3">
      <c r="A38" s="726" t="s">
        <v>4182</v>
      </c>
      <c r="B38" s="674"/>
      <c r="C38" s="675"/>
      <c r="D38" s="676"/>
      <c r="E38" s="677"/>
      <c r="F38" s="655"/>
      <c r="G38" s="656"/>
      <c r="H38" s="657">
        <v>1</v>
      </c>
      <c r="I38" s="658">
        <v>2.1800000000000002</v>
      </c>
      <c r="J38" s="659">
        <v>45</v>
      </c>
      <c r="K38" s="660">
        <v>0.54</v>
      </c>
      <c r="L38" s="661">
        <v>2</v>
      </c>
      <c r="M38" s="661">
        <v>17</v>
      </c>
      <c r="N38" s="662">
        <v>5.53</v>
      </c>
      <c r="O38" s="661" t="s">
        <v>4116</v>
      </c>
      <c r="P38" s="678" t="s">
        <v>4183</v>
      </c>
      <c r="Q38" s="663">
        <f t="shared" si="0"/>
        <v>1</v>
      </c>
      <c r="R38" s="663">
        <f t="shared" si="0"/>
        <v>2.1800000000000002</v>
      </c>
      <c r="S38" s="674">
        <f t="shared" si="1"/>
        <v>5.53</v>
      </c>
      <c r="T38" s="674">
        <f t="shared" si="2"/>
        <v>45</v>
      </c>
      <c r="U38" s="674">
        <f t="shared" si="3"/>
        <v>39.47</v>
      </c>
      <c r="V38" s="679">
        <f t="shared" si="4"/>
        <v>8.1374321880650999</v>
      </c>
      <c r="W38" s="664">
        <v>39</v>
      </c>
    </row>
    <row r="39" spans="1:23" ht="14.4" customHeight="1" x14ac:dyDescent="0.3">
      <c r="A39" s="726" t="s">
        <v>4184</v>
      </c>
      <c r="B39" s="674">
        <v>1</v>
      </c>
      <c r="C39" s="675">
        <v>1.3</v>
      </c>
      <c r="D39" s="676">
        <v>29</v>
      </c>
      <c r="E39" s="677"/>
      <c r="F39" s="655"/>
      <c r="G39" s="656"/>
      <c r="H39" s="657">
        <v>2</v>
      </c>
      <c r="I39" s="658">
        <v>2.13</v>
      </c>
      <c r="J39" s="659">
        <v>25.5</v>
      </c>
      <c r="K39" s="660">
        <v>0.77</v>
      </c>
      <c r="L39" s="661">
        <v>2</v>
      </c>
      <c r="M39" s="661">
        <v>21</v>
      </c>
      <c r="N39" s="662">
        <v>7.06</v>
      </c>
      <c r="O39" s="661" t="s">
        <v>4116</v>
      </c>
      <c r="P39" s="678" t="s">
        <v>4185</v>
      </c>
      <c r="Q39" s="663">
        <f t="shared" si="0"/>
        <v>1</v>
      </c>
      <c r="R39" s="663">
        <f t="shared" si="0"/>
        <v>0.82999999999999985</v>
      </c>
      <c r="S39" s="674">
        <f t="shared" si="1"/>
        <v>14.12</v>
      </c>
      <c r="T39" s="674">
        <f t="shared" si="2"/>
        <v>51</v>
      </c>
      <c r="U39" s="674">
        <f t="shared" si="3"/>
        <v>36.880000000000003</v>
      </c>
      <c r="V39" s="679">
        <f t="shared" si="4"/>
        <v>3.6118980169971673</v>
      </c>
      <c r="W39" s="664">
        <v>37</v>
      </c>
    </row>
    <row r="40" spans="1:23" ht="14.4" customHeight="1" x14ac:dyDescent="0.3">
      <c r="A40" s="727" t="s">
        <v>4186</v>
      </c>
      <c r="B40" s="711">
        <v>1</v>
      </c>
      <c r="C40" s="712">
        <v>1.26</v>
      </c>
      <c r="D40" s="680">
        <v>30</v>
      </c>
      <c r="E40" s="713"/>
      <c r="F40" s="714"/>
      <c r="G40" s="669"/>
      <c r="H40" s="715">
        <v>2</v>
      </c>
      <c r="I40" s="716">
        <v>2.52</v>
      </c>
      <c r="J40" s="670">
        <v>26</v>
      </c>
      <c r="K40" s="717">
        <v>1.26</v>
      </c>
      <c r="L40" s="718">
        <v>3</v>
      </c>
      <c r="M40" s="718">
        <v>31</v>
      </c>
      <c r="N40" s="719">
        <v>10.3</v>
      </c>
      <c r="O40" s="718" t="s">
        <v>4116</v>
      </c>
      <c r="P40" s="720" t="s">
        <v>4187</v>
      </c>
      <c r="Q40" s="721">
        <f t="shared" si="0"/>
        <v>1</v>
      </c>
      <c r="R40" s="721">
        <f t="shared" si="0"/>
        <v>1.26</v>
      </c>
      <c r="S40" s="711">
        <f t="shared" si="1"/>
        <v>20.6</v>
      </c>
      <c r="T40" s="711">
        <f t="shared" si="2"/>
        <v>52</v>
      </c>
      <c r="U40" s="711">
        <f t="shared" si="3"/>
        <v>31.4</v>
      </c>
      <c r="V40" s="722">
        <f t="shared" si="4"/>
        <v>2.5242718446601939</v>
      </c>
      <c r="W40" s="671">
        <v>31</v>
      </c>
    </row>
    <row r="41" spans="1:23" ht="14.4" customHeight="1" x14ac:dyDescent="0.3">
      <c r="A41" s="727" t="s">
        <v>4188</v>
      </c>
      <c r="B41" s="711"/>
      <c r="C41" s="712"/>
      <c r="D41" s="680"/>
      <c r="E41" s="713">
        <v>1</v>
      </c>
      <c r="F41" s="714">
        <v>2.2400000000000002</v>
      </c>
      <c r="G41" s="669">
        <v>25</v>
      </c>
      <c r="H41" s="715"/>
      <c r="I41" s="716"/>
      <c r="J41" s="672"/>
      <c r="K41" s="717">
        <v>2.2400000000000002</v>
      </c>
      <c r="L41" s="718">
        <v>4</v>
      </c>
      <c r="M41" s="718">
        <v>36</v>
      </c>
      <c r="N41" s="719">
        <v>11.91</v>
      </c>
      <c r="O41" s="718" t="s">
        <v>4116</v>
      </c>
      <c r="P41" s="720" t="s">
        <v>4189</v>
      </c>
      <c r="Q41" s="721">
        <f t="shared" si="0"/>
        <v>0</v>
      </c>
      <c r="R41" s="721">
        <f t="shared" si="0"/>
        <v>0</v>
      </c>
      <c r="S41" s="711" t="str">
        <f t="shared" si="1"/>
        <v/>
      </c>
      <c r="T41" s="711" t="str">
        <f t="shared" si="2"/>
        <v/>
      </c>
      <c r="U41" s="711" t="str">
        <f t="shared" si="3"/>
        <v/>
      </c>
      <c r="V41" s="722" t="str">
        <f t="shared" si="4"/>
        <v/>
      </c>
      <c r="W41" s="671"/>
    </row>
    <row r="42" spans="1:23" ht="14.4" customHeight="1" x14ac:dyDescent="0.3">
      <c r="A42" s="726" t="s">
        <v>4190</v>
      </c>
      <c r="B42" s="674"/>
      <c r="C42" s="675"/>
      <c r="D42" s="676"/>
      <c r="E42" s="677"/>
      <c r="F42" s="655"/>
      <c r="G42" s="656"/>
      <c r="H42" s="657">
        <v>1</v>
      </c>
      <c r="I42" s="658">
        <v>1.38</v>
      </c>
      <c r="J42" s="659">
        <v>33</v>
      </c>
      <c r="K42" s="660">
        <v>0.24</v>
      </c>
      <c r="L42" s="661">
        <v>1</v>
      </c>
      <c r="M42" s="661">
        <v>9</v>
      </c>
      <c r="N42" s="662">
        <v>3.06</v>
      </c>
      <c r="O42" s="661" t="s">
        <v>4116</v>
      </c>
      <c r="P42" s="678" t="s">
        <v>4191</v>
      </c>
      <c r="Q42" s="663">
        <f t="shared" si="0"/>
        <v>1</v>
      </c>
      <c r="R42" s="663">
        <f t="shared" si="0"/>
        <v>1.38</v>
      </c>
      <c r="S42" s="674">
        <f t="shared" si="1"/>
        <v>3.06</v>
      </c>
      <c r="T42" s="674">
        <f t="shared" si="2"/>
        <v>33</v>
      </c>
      <c r="U42" s="674">
        <f t="shared" si="3"/>
        <v>29.94</v>
      </c>
      <c r="V42" s="679">
        <f t="shared" si="4"/>
        <v>10.784313725490195</v>
      </c>
      <c r="W42" s="664">
        <v>30</v>
      </c>
    </row>
    <row r="43" spans="1:23" ht="14.4" customHeight="1" x14ac:dyDescent="0.3">
      <c r="A43" s="727" t="s">
        <v>4192</v>
      </c>
      <c r="B43" s="711">
        <v>1</v>
      </c>
      <c r="C43" s="712">
        <v>0.79</v>
      </c>
      <c r="D43" s="680">
        <v>24</v>
      </c>
      <c r="E43" s="713"/>
      <c r="F43" s="714"/>
      <c r="G43" s="669"/>
      <c r="H43" s="715"/>
      <c r="I43" s="716"/>
      <c r="J43" s="672"/>
      <c r="K43" s="717">
        <v>0.27</v>
      </c>
      <c r="L43" s="718">
        <v>1</v>
      </c>
      <c r="M43" s="718">
        <v>11</v>
      </c>
      <c r="N43" s="719">
        <v>3.51</v>
      </c>
      <c r="O43" s="718" t="s">
        <v>4116</v>
      </c>
      <c r="P43" s="720" t="s">
        <v>4193</v>
      </c>
      <c r="Q43" s="721">
        <f t="shared" si="0"/>
        <v>-1</v>
      </c>
      <c r="R43" s="721">
        <f t="shared" si="0"/>
        <v>-0.79</v>
      </c>
      <c r="S43" s="711" t="str">
        <f t="shared" si="1"/>
        <v/>
      </c>
      <c r="T43" s="711" t="str">
        <f t="shared" si="2"/>
        <v/>
      </c>
      <c r="U43" s="711" t="str">
        <f t="shared" si="3"/>
        <v/>
      </c>
      <c r="V43" s="722" t="str">
        <f t="shared" si="4"/>
        <v/>
      </c>
      <c r="W43" s="671"/>
    </row>
    <row r="44" spans="1:23" ht="14.4" customHeight="1" x14ac:dyDescent="0.3">
      <c r="A44" s="726" t="s">
        <v>4194</v>
      </c>
      <c r="B44" s="674">
        <v>2</v>
      </c>
      <c r="C44" s="675">
        <v>0.74</v>
      </c>
      <c r="D44" s="676">
        <v>11</v>
      </c>
      <c r="E44" s="657">
        <v>3</v>
      </c>
      <c r="F44" s="658">
        <v>2.36</v>
      </c>
      <c r="G44" s="668">
        <v>20</v>
      </c>
      <c r="H44" s="661"/>
      <c r="I44" s="655"/>
      <c r="J44" s="656"/>
      <c r="K44" s="660">
        <v>0.37</v>
      </c>
      <c r="L44" s="661">
        <v>1</v>
      </c>
      <c r="M44" s="661">
        <v>12</v>
      </c>
      <c r="N44" s="662">
        <v>4.16</v>
      </c>
      <c r="O44" s="661" t="s">
        <v>4116</v>
      </c>
      <c r="P44" s="678" t="s">
        <v>4195</v>
      </c>
      <c r="Q44" s="663">
        <f t="shared" si="0"/>
        <v>-2</v>
      </c>
      <c r="R44" s="663">
        <f t="shared" si="0"/>
        <v>-0.74</v>
      </c>
      <c r="S44" s="674" t="str">
        <f t="shared" si="1"/>
        <v/>
      </c>
      <c r="T44" s="674" t="str">
        <f t="shared" si="2"/>
        <v/>
      </c>
      <c r="U44" s="674" t="str">
        <f t="shared" si="3"/>
        <v/>
      </c>
      <c r="V44" s="679" t="str">
        <f t="shared" si="4"/>
        <v/>
      </c>
      <c r="W44" s="664"/>
    </row>
    <row r="45" spans="1:23" ht="14.4" customHeight="1" x14ac:dyDescent="0.3">
      <c r="A45" s="727" t="s">
        <v>4196</v>
      </c>
      <c r="B45" s="711">
        <v>7</v>
      </c>
      <c r="C45" s="712">
        <v>4.32</v>
      </c>
      <c r="D45" s="680">
        <v>21</v>
      </c>
      <c r="E45" s="715">
        <v>6</v>
      </c>
      <c r="F45" s="716">
        <v>4.0599999999999996</v>
      </c>
      <c r="G45" s="672">
        <v>19</v>
      </c>
      <c r="H45" s="718">
        <v>2</v>
      </c>
      <c r="I45" s="714">
        <v>1.6</v>
      </c>
      <c r="J45" s="670">
        <v>25</v>
      </c>
      <c r="K45" s="717">
        <v>0.49</v>
      </c>
      <c r="L45" s="718">
        <v>2</v>
      </c>
      <c r="M45" s="718">
        <v>20</v>
      </c>
      <c r="N45" s="719">
        <v>6.61</v>
      </c>
      <c r="O45" s="718" t="s">
        <v>4116</v>
      </c>
      <c r="P45" s="720" t="s">
        <v>4197</v>
      </c>
      <c r="Q45" s="721">
        <f t="shared" si="0"/>
        <v>-5</v>
      </c>
      <c r="R45" s="721">
        <f t="shared" si="0"/>
        <v>-2.72</v>
      </c>
      <c r="S45" s="711">
        <f t="shared" si="1"/>
        <v>13.22</v>
      </c>
      <c r="T45" s="711">
        <f t="shared" si="2"/>
        <v>50</v>
      </c>
      <c r="U45" s="711">
        <f t="shared" si="3"/>
        <v>36.78</v>
      </c>
      <c r="V45" s="722">
        <f t="shared" si="4"/>
        <v>3.7821482602118</v>
      </c>
      <c r="W45" s="671">
        <v>37</v>
      </c>
    </row>
    <row r="46" spans="1:23" ht="14.4" customHeight="1" x14ac:dyDescent="0.3">
      <c r="A46" s="727" t="s">
        <v>4198</v>
      </c>
      <c r="B46" s="711">
        <v>2</v>
      </c>
      <c r="C46" s="712">
        <v>1.39</v>
      </c>
      <c r="D46" s="680">
        <v>12.5</v>
      </c>
      <c r="E46" s="715">
        <v>10</v>
      </c>
      <c r="F46" s="716">
        <v>7.81</v>
      </c>
      <c r="G46" s="672">
        <v>21.6</v>
      </c>
      <c r="H46" s="718"/>
      <c r="I46" s="714"/>
      <c r="J46" s="669"/>
      <c r="K46" s="717">
        <v>0.69</v>
      </c>
      <c r="L46" s="718">
        <v>3</v>
      </c>
      <c r="M46" s="718">
        <v>27</v>
      </c>
      <c r="N46" s="719">
        <v>8.99</v>
      </c>
      <c r="O46" s="718" t="s">
        <v>4116</v>
      </c>
      <c r="P46" s="720" t="s">
        <v>4199</v>
      </c>
      <c r="Q46" s="721">
        <f t="shared" si="0"/>
        <v>-2</v>
      </c>
      <c r="R46" s="721">
        <f t="shared" si="0"/>
        <v>-1.39</v>
      </c>
      <c r="S46" s="711" t="str">
        <f t="shared" si="1"/>
        <v/>
      </c>
      <c r="T46" s="711" t="str">
        <f t="shared" si="2"/>
        <v/>
      </c>
      <c r="U46" s="711" t="str">
        <f t="shared" si="3"/>
        <v/>
      </c>
      <c r="V46" s="722" t="str">
        <f t="shared" si="4"/>
        <v/>
      </c>
      <c r="W46" s="671"/>
    </row>
    <row r="47" spans="1:23" ht="14.4" customHeight="1" x14ac:dyDescent="0.3">
      <c r="A47" s="726" t="s">
        <v>4200</v>
      </c>
      <c r="B47" s="674"/>
      <c r="C47" s="675"/>
      <c r="D47" s="676"/>
      <c r="E47" s="657">
        <v>1</v>
      </c>
      <c r="F47" s="658">
        <v>1.17</v>
      </c>
      <c r="G47" s="668">
        <v>12</v>
      </c>
      <c r="H47" s="661"/>
      <c r="I47" s="655"/>
      <c r="J47" s="656"/>
      <c r="K47" s="660">
        <v>0.71</v>
      </c>
      <c r="L47" s="661">
        <v>1</v>
      </c>
      <c r="M47" s="661">
        <v>9</v>
      </c>
      <c r="N47" s="662">
        <v>3.04</v>
      </c>
      <c r="O47" s="661" t="s">
        <v>3874</v>
      </c>
      <c r="P47" s="678" t="s">
        <v>4201</v>
      </c>
      <c r="Q47" s="663">
        <f t="shared" si="0"/>
        <v>0</v>
      </c>
      <c r="R47" s="663">
        <f t="shared" si="0"/>
        <v>0</v>
      </c>
      <c r="S47" s="674" t="str">
        <f t="shared" si="1"/>
        <v/>
      </c>
      <c r="T47" s="674" t="str">
        <f t="shared" si="2"/>
        <v/>
      </c>
      <c r="U47" s="674" t="str">
        <f t="shared" si="3"/>
        <v/>
      </c>
      <c r="V47" s="679" t="str">
        <f t="shared" si="4"/>
        <v/>
      </c>
      <c r="W47" s="664"/>
    </row>
    <row r="48" spans="1:23" ht="14.4" customHeight="1" x14ac:dyDescent="0.3">
      <c r="A48" s="726" t="s">
        <v>4202</v>
      </c>
      <c r="B48" s="674">
        <v>1</v>
      </c>
      <c r="C48" s="675">
        <v>1.49</v>
      </c>
      <c r="D48" s="676">
        <v>32</v>
      </c>
      <c r="E48" s="677"/>
      <c r="F48" s="655"/>
      <c r="G48" s="656"/>
      <c r="H48" s="657"/>
      <c r="I48" s="658"/>
      <c r="J48" s="668"/>
      <c r="K48" s="660">
        <v>0.37</v>
      </c>
      <c r="L48" s="661">
        <v>1</v>
      </c>
      <c r="M48" s="661">
        <v>12</v>
      </c>
      <c r="N48" s="662">
        <v>3.96</v>
      </c>
      <c r="O48" s="661" t="s">
        <v>4116</v>
      </c>
      <c r="P48" s="678" t="s">
        <v>4203</v>
      </c>
      <c r="Q48" s="663">
        <f t="shared" si="0"/>
        <v>-1</v>
      </c>
      <c r="R48" s="663">
        <f t="shared" si="0"/>
        <v>-1.49</v>
      </c>
      <c r="S48" s="674" t="str">
        <f t="shared" si="1"/>
        <v/>
      </c>
      <c r="T48" s="674" t="str">
        <f t="shared" si="2"/>
        <v/>
      </c>
      <c r="U48" s="674" t="str">
        <f t="shared" si="3"/>
        <v/>
      </c>
      <c r="V48" s="679" t="str">
        <f t="shared" si="4"/>
        <v/>
      </c>
      <c r="W48" s="664"/>
    </row>
    <row r="49" spans="1:23" ht="14.4" customHeight="1" x14ac:dyDescent="0.3">
      <c r="A49" s="727" t="s">
        <v>4204</v>
      </c>
      <c r="B49" s="711"/>
      <c r="C49" s="712"/>
      <c r="D49" s="680"/>
      <c r="E49" s="713"/>
      <c r="F49" s="714"/>
      <c r="G49" s="669"/>
      <c r="H49" s="715">
        <v>1</v>
      </c>
      <c r="I49" s="716">
        <v>0.77</v>
      </c>
      <c r="J49" s="670">
        <v>21</v>
      </c>
      <c r="K49" s="717">
        <v>0.45</v>
      </c>
      <c r="L49" s="718">
        <v>2</v>
      </c>
      <c r="M49" s="718">
        <v>15</v>
      </c>
      <c r="N49" s="719">
        <v>4.87</v>
      </c>
      <c r="O49" s="718" t="s">
        <v>4116</v>
      </c>
      <c r="P49" s="720" t="s">
        <v>4205</v>
      </c>
      <c r="Q49" s="721">
        <f t="shared" si="0"/>
        <v>1</v>
      </c>
      <c r="R49" s="721">
        <f t="shared" si="0"/>
        <v>0.77</v>
      </c>
      <c r="S49" s="711">
        <f t="shared" si="1"/>
        <v>4.87</v>
      </c>
      <c r="T49" s="711">
        <f t="shared" si="2"/>
        <v>21</v>
      </c>
      <c r="U49" s="711">
        <f t="shared" si="3"/>
        <v>16.13</v>
      </c>
      <c r="V49" s="722">
        <f t="shared" si="4"/>
        <v>4.3121149897330593</v>
      </c>
      <c r="W49" s="671">
        <v>16</v>
      </c>
    </row>
    <row r="50" spans="1:23" ht="14.4" customHeight="1" x14ac:dyDescent="0.3">
      <c r="A50" s="726" t="s">
        <v>4206</v>
      </c>
      <c r="B50" s="674"/>
      <c r="C50" s="675"/>
      <c r="D50" s="676"/>
      <c r="E50" s="657">
        <v>1</v>
      </c>
      <c r="F50" s="658">
        <v>0.46</v>
      </c>
      <c r="G50" s="668">
        <v>17</v>
      </c>
      <c r="H50" s="661"/>
      <c r="I50" s="655"/>
      <c r="J50" s="656"/>
      <c r="K50" s="660">
        <v>0.46</v>
      </c>
      <c r="L50" s="661">
        <v>2</v>
      </c>
      <c r="M50" s="661">
        <v>20</v>
      </c>
      <c r="N50" s="662">
        <v>6.77</v>
      </c>
      <c r="O50" s="661" t="s">
        <v>4116</v>
      </c>
      <c r="P50" s="678" t="s">
        <v>4207</v>
      </c>
      <c r="Q50" s="663">
        <f t="shared" si="0"/>
        <v>0</v>
      </c>
      <c r="R50" s="663">
        <f t="shared" si="0"/>
        <v>0</v>
      </c>
      <c r="S50" s="674" t="str">
        <f t="shared" si="1"/>
        <v/>
      </c>
      <c r="T50" s="674" t="str">
        <f t="shared" si="2"/>
        <v/>
      </c>
      <c r="U50" s="674" t="str">
        <f t="shared" si="3"/>
        <v/>
      </c>
      <c r="V50" s="679" t="str">
        <f t="shared" si="4"/>
        <v/>
      </c>
      <c r="W50" s="664"/>
    </row>
    <row r="51" spans="1:23" ht="14.4" customHeight="1" x14ac:dyDescent="0.3">
      <c r="A51" s="726" t="s">
        <v>4208</v>
      </c>
      <c r="B51" s="674"/>
      <c r="C51" s="675"/>
      <c r="D51" s="676"/>
      <c r="E51" s="677"/>
      <c r="F51" s="655"/>
      <c r="G51" s="656"/>
      <c r="H51" s="657">
        <v>1</v>
      </c>
      <c r="I51" s="658">
        <v>0.31</v>
      </c>
      <c r="J51" s="659">
        <v>8</v>
      </c>
      <c r="K51" s="660">
        <v>0.31</v>
      </c>
      <c r="L51" s="661">
        <v>2</v>
      </c>
      <c r="M51" s="661">
        <v>14</v>
      </c>
      <c r="N51" s="662">
        <v>4.71</v>
      </c>
      <c r="O51" s="661" t="s">
        <v>4116</v>
      </c>
      <c r="P51" s="678" t="s">
        <v>4209</v>
      </c>
      <c r="Q51" s="663">
        <f t="shared" si="0"/>
        <v>1</v>
      </c>
      <c r="R51" s="663">
        <f t="shared" si="0"/>
        <v>0.31</v>
      </c>
      <c r="S51" s="674">
        <f t="shared" si="1"/>
        <v>4.71</v>
      </c>
      <c r="T51" s="674">
        <f t="shared" si="2"/>
        <v>8</v>
      </c>
      <c r="U51" s="674">
        <f t="shared" si="3"/>
        <v>3.29</v>
      </c>
      <c r="V51" s="679">
        <f t="shared" si="4"/>
        <v>1.6985138004246285</v>
      </c>
      <c r="W51" s="664">
        <v>3</v>
      </c>
    </row>
    <row r="52" spans="1:23" ht="14.4" customHeight="1" x14ac:dyDescent="0.3">
      <c r="A52" s="726" t="s">
        <v>4210</v>
      </c>
      <c r="B52" s="674"/>
      <c r="C52" s="675"/>
      <c r="D52" s="676"/>
      <c r="E52" s="677"/>
      <c r="F52" s="655"/>
      <c r="G52" s="656"/>
      <c r="H52" s="657">
        <v>1</v>
      </c>
      <c r="I52" s="658">
        <v>0.77</v>
      </c>
      <c r="J52" s="659">
        <v>22</v>
      </c>
      <c r="K52" s="660">
        <v>0.47</v>
      </c>
      <c r="L52" s="661">
        <v>2</v>
      </c>
      <c r="M52" s="661">
        <v>16</v>
      </c>
      <c r="N52" s="662">
        <v>5.43</v>
      </c>
      <c r="O52" s="661" t="s">
        <v>4116</v>
      </c>
      <c r="P52" s="678" t="s">
        <v>4211</v>
      </c>
      <c r="Q52" s="663">
        <f t="shared" si="0"/>
        <v>1</v>
      </c>
      <c r="R52" s="663">
        <f t="shared" si="0"/>
        <v>0.77</v>
      </c>
      <c r="S52" s="674">
        <f t="shared" si="1"/>
        <v>5.43</v>
      </c>
      <c r="T52" s="674">
        <f t="shared" si="2"/>
        <v>22</v>
      </c>
      <c r="U52" s="674">
        <f t="shared" si="3"/>
        <v>16.57</v>
      </c>
      <c r="V52" s="679">
        <f t="shared" si="4"/>
        <v>4.0515653775322287</v>
      </c>
      <c r="W52" s="664">
        <v>17</v>
      </c>
    </row>
    <row r="53" spans="1:23" ht="14.4" customHeight="1" x14ac:dyDescent="0.3">
      <c r="A53" s="726" t="s">
        <v>4212</v>
      </c>
      <c r="B53" s="674"/>
      <c r="C53" s="675"/>
      <c r="D53" s="676"/>
      <c r="E53" s="677"/>
      <c r="F53" s="655"/>
      <c r="G53" s="656"/>
      <c r="H53" s="657">
        <v>1</v>
      </c>
      <c r="I53" s="658">
        <v>0.95</v>
      </c>
      <c r="J53" s="659">
        <v>30</v>
      </c>
      <c r="K53" s="660">
        <v>0.48</v>
      </c>
      <c r="L53" s="661">
        <v>2</v>
      </c>
      <c r="M53" s="661">
        <v>20</v>
      </c>
      <c r="N53" s="662">
        <v>6.77</v>
      </c>
      <c r="O53" s="661" t="s">
        <v>4116</v>
      </c>
      <c r="P53" s="678" t="s">
        <v>4213</v>
      </c>
      <c r="Q53" s="663">
        <f t="shared" si="0"/>
        <v>1</v>
      </c>
      <c r="R53" s="663">
        <f t="shared" si="0"/>
        <v>0.95</v>
      </c>
      <c r="S53" s="674">
        <f t="shared" si="1"/>
        <v>6.77</v>
      </c>
      <c r="T53" s="674">
        <f t="shared" si="2"/>
        <v>30</v>
      </c>
      <c r="U53" s="674">
        <f t="shared" si="3"/>
        <v>23.23</v>
      </c>
      <c r="V53" s="679">
        <f t="shared" si="4"/>
        <v>4.431314623338257</v>
      </c>
      <c r="W53" s="664">
        <v>23</v>
      </c>
    </row>
    <row r="54" spans="1:23" ht="14.4" customHeight="1" x14ac:dyDescent="0.3">
      <c r="A54" s="726" t="s">
        <v>4214</v>
      </c>
      <c r="B54" s="665">
        <v>1</v>
      </c>
      <c r="C54" s="666">
        <v>1.9</v>
      </c>
      <c r="D54" s="667">
        <v>34</v>
      </c>
      <c r="E54" s="677"/>
      <c r="F54" s="655"/>
      <c r="G54" s="656"/>
      <c r="H54" s="661"/>
      <c r="I54" s="655"/>
      <c r="J54" s="656"/>
      <c r="K54" s="660">
        <v>1.81</v>
      </c>
      <c r="L54" s="661">
        <v>4</v>
      </c>
      <c r="M54" s="661">
        <v>33</v>
      </c>
      <c r="N54" s="662">
        <v>10.84</v>
      </c>
      <c r="O54" s="661" t="s">
        <v>4116</v>
      </c>
      <c r="P54" s="678" t="s">
        <v>4215</v>
      </c>
      <c r="Q54" s="663">
        <f t="shared" si="0"/>
        <v>-1</v>
      </c>
      <c r="R54" s="663">
        <f t="shared" si="0"/>
        <v>-1.9</v>
      </c>
      <c r="S54" s="674" t="str">
        <f t="shared" si="1"/>
        <v/>
      </c>
      <c r="T54" s="674" t="str">
        <f t="shared" si="2"/>
        <v/>
      </c>
      <c r="U54" s="674" t="str">
        <f t="shared" si="3"/>
        <v/>
      </c>
      <c r="V54" s="679" t="str">
        <f t="shared" si="4"/>
        <v/>
      </c>
      <c r="W54" s="664"/>
    </row>
    <row r="55" spans="1:23" ht="14.4" customHeight="1" x14ac:dyDescent="0.3">
      <c r="A55" s="726" t="s">
        <v>4216</v>
      </c>
      <c r="B55" s="674">
        <v>2</v>
      </c>
      <c r="C55" s="675">
        <v>1.86</v>
      </c>
      <c r="D55" s="676">
        <v>32</v>
      </c>
      <c r="E55" s="677"/>
      <c r="F55" s="655"/>
      <c r="G55" s="656"/>
      <c r="H55" s="657">
        <v>3</v>
      </c>
      <c r="I55" s="658">
        <v>2.5099999999999998</v>
      </c>
      <c r="J55" s="659">
        <v>20.7</v>
      </c>
      <c r="K55" s="660">
        <v>0.84</v>
      </c>
      <c r="L55" s="661">
        <v>3</v>
      </c>
      <c r="M55" s="661">
        <v>30</v>
      </c>
      <c r="N55" s="662">
        <v>9.9600000000000009</v>
      </c>
      <c r="O55" s="661" t="s">
        <v>4116</v>
      </c>
      <c r="P55" s="678" t="s">
        <v>4217</v>
      </c>
      <c r="Q55" s="663">
        <f t="shared" si="0"/>
        <v>1</v>
      </c>
      <c r="R55" s="663">
        <f t="shared" si="0"/>
        <v>0.64999999999999969</v>
      </c>
      <c r="S55" s="674">
        <f t="shared" si="1"/>
        <v>29.880000000000003</v>
      </c>
      <c r="T55" s="674">
        <f t="shared" si="2"/>
        <v>62.099999999999994</v>
      </c>
      <c r="U55" s="674">
        <f t="shared" si="3"/>
        <v>32.219999999999992</v>
      </c>
      <c r="V55" s="679">
        <f t="shared" si="4"/>
        <v>2.0783132530120478</v>
      </c>
      <c r="W55" s="664">
        <v>32</v>
      </c>
    </row>
    <row r="56" spans="1:23" ht="14.4" customHeight="1" x14ac:dyDescent="0.3">
      <c r="A56" s="727" t="s">
        <v>4218</v>
      </c>
      <c r="B56" s="711">
        <v>5</v>
      </c>
      <c r="C56" s="712">
        <v>6.19</v>
      </c>
      <c r="D56" s="680">
        <v>37</v>
      </c>
      <c r="E56" s="713">
        <v>5</v>
      </c>
      <c r="F56" s="714">
        <v>4.63</v>
      </c>
      <c r="G56" s="669">
        <v>17.8</v>
      </c>
      <c r="H56" s="715">
        <v>8</v>
      </c>
      <c r="I56" s="716">
        <v>7.83</v>
      </c>
      <c r="J56" s="670">
        <v>25.4</v>
      </c>
      <c r="K56" s="717">
        <v>0.93</v>
      </c>
      <c r="L56" s="718">
        <v>4</v>
      </c>
      <c r="M56" s="718">
        <v>33</v>
      </c>
      <c r="N56" s="719">
        <v>11.01</v>
      </c>
      <c r="O56" s="718" t="s">
        <v>4116</v>
      </c>
      <c r="P56" s="720" t="s">
        <v>4219</v>
      </c>
      <c r="Q56" s="721">
        <f t="shared" si="0"/>
        <v>3</v>
      </c>
      <c r="R56" s="721">
        <f t="shared" si="0"/>
        <v>1.6399999999999997</v>
      </c>
      <c r="S56" s="711">
        <f t="shared" si="1"/>
        <v>88.08</v>
      </c>
      <c r="T56" s="711">
        <f t="shared" si="2"/>
        <v>203.2</v>
      </c>
      <c r="U56" s="711">
        <f t="shared" si="3"/>
        <v>115.11999999999999</v>
      </c>
      <c r="V56" s="722">
        <f t="shared" si="4"/>
        <v>2.3069936421435058</v>
      </c>
      <c r="W56" s="671">
        <v>115</v>
      </c>
    </row>
    <row r="57" spans="1:23" ht="14.4" customHeight="1" x14ac:dyDescent="0.3">
      <c r="A57" s="727" t="s">
        <v>4220</v>
      </c>
      <c r="B57" s="711">
        <v>6</v>
      </c>
      <c r="C57" s="712">
        <v>6.6</v>
      </c>
      <c r="D57" s="680">
        <v>26.3</v>
      </c>
      <c r="E57" s="713">
        <v>5</v>
      </c>
      <c r="F57" s="714">
        <v>6.68</v>
      </c>
      <c r="G57" s="669">
        <v>29.6</v>
      </c>
      <c r="H57" s="715">
        <v>2</v>
      </c>
      <c r="I57" s="716">
        <v>2.09</v>
      </c>
      <c r="J57" s="670">
        <v>19.5</v>
      </c>
      <c r="K57" s="717">
        <v>1.05</v>
      </c>
      <c r="L57" s="718">
        <v>4</v>
      </c>
      <c r="M57" s="718">
        <v>34</v>
      </c>
      <c r="N57" s="719">
        <v>11.31</v>
      </c>
      <c r="O57" s="718" t="s">
        <v>4116</v>
      </c>
      <c r="P57" s="720" t="s">
        <v>4221</v>
      </c>
      <c r="Q57" s="721">
        <f t="shared" si="0"/>
        <v>-4</v>
      </c>
      <c r="R57" s="721">
        <f t="shared" si="0"/>
        <v>-4.51</v>
      </c>
      <c r="S57" s="711">
        <f t="shared" si="1"/>
        <v>22.62</v>
      </c>
      <c r="T57" s="711">
        <f t="shared" si="2"/>
        <v>39</v>
      </c>
      <c r="U57" s="711">
        <f t="shared" si="3"/>
        <v>16.38</v>
      </c>
      <c r="V57" s="722">
        <f t="shared" si="4"/>
        <v>1.7241379310344827</v>
      </c>
      <c r="W57" s="671">
        <v>16</v>
      </c>
    </row>
    <row r="58" spans="1:23" ht="14.4" customHeight="1" x14ac:dyDescent="0.3">
      <c r="A58" s="726" t="s">
        <v>4222</v>
      </c>
      <c r="B58" s="674">
        <v>1</v>
      </c>
      <c r="C58" s="675">
        <v>0.81</v>
      </c>
      <c r="D58" s="676">
        <v>26</v>
      </c>
      <c r="E58" s="677"/>
      <c r="F58" s="655"/>
      <c r="G58" s="656"/>
      <c r="H58" s="657">
        <v>1</v>
      </c>
      <c r="I58" s="658">
        <v>0.77</v>
      </c>
      <c r="J58" s="659">
        <v>25</v>
      </c>
      <c r="K58" s="660">
        <v>0.67</v>
      </c>
      <c r="L58" s="661">
        <v>3</v>
      </c>
      <c r="M58" s="661">
        <v>23</v>
      </c>
      <c r="N58" s="662">
        <v>7.75</v>
      </c>
      <c r="O58" s="661" t="s">
        <v>4116</v>
      </c>
      <c r="P58" s="678" t="s">
        <v>4223</v>
      </c>
      <c r="Q58" s="663">
        <f t="shared" si="0"/>
        <v>0</v>
      </c>
      <c r="R58" s="663">
        <f t="shared" si="0"/>
        <v>-4.0000000000000036E-2</v>
      </c>
      <c r="S58" s="674">
        <f t="shared" si="1"/>
        <v>7.75</v>
      </c>
      <c r="T58" s="674">
        <f t="shared" si="2"/>
        <v>25</v>
      </c>
      <c r="U58" s="674">
        <f t="shared" si="3"/>
        <v>17.25</v>
      </c>
      <c r="V58" s="679">
        <f t="shared" si="4"/>
        <v>3.225806451612903</v>
      </c>
      <c r="W58" s="664">
        <v>17</v>
      </c>
    </row>
    <row r="59" spans="1:23" ht="14.4" customHeight="1" x14ac:dyDescent="0.3">
      <c r="A59" s="727" t="s">
        <v>4224</v>
      </c>
      <c r="B59" s="711"/>
      <c r="C59" s="712"/>
      <c r="D59" s="680"/>
      <c r="E59" s="713"/>
      <c r="F59" s="714"/>
      <c r="G59" s="669"/>
      <c r="H59" s="715">
        <v>1</v>
      </c>
      <c r="I59" s="716">
        <v>1.51</v>
      </c>
      <c r="J59" s="670">
        <v>35</v>
      </c>
      <c r="K59" s="717">
        <v>1.04</v>
      </c>
      <c r="L59" s="718">
        <v>3</v>
      </c>
      <c r="M59" s="718">
        <v>29</v>
      </c>
      <c r="N59" s="719">
        <v>9.6999999999999993</v>
      </c>
      <c r="O59" s="718" t="s">
        <v>4116</v>
      </c>
      <c r="P59" s="720" t="s">
        <v>4225</v>
      </c>
      <c r="Q59" s="721">
        <f t="shared" si="0"/>
        <v>1</v>
      </c>
      <c r="R59" s="721">
        <f t="shared" si="0"/>
        <v>1.51</v>
      </c>
      <c r="S59" s="711">
        <f t="shared" si="1"/>
        <v>9.6999999999999993</v>
      </c>
      <c r="T59" s="711">
        <f t="shared" si="2"/>
        <v>35</v>
      </c>
      <c r="U59" s="711">
        <f t="shared" si="3"/>
        <v>25.3</v>
      </c>
      <c r="V59" s="722">
        <f t="shared" si="4"/>
        <v>3.6082474226804124</v>
      </c>
      <c r="W59" s="671">
        <v>25</v>
      </c>
    </row>
    <row r="60" spans="1:23" ht="14.4" customHeight="1" x14ac:dyDescent="0.3">
      <c r="A60" s="726" t="s">
        <v>4226</v>
      </c>
      <c r="B60" s="665">
        <v>3</v>
      </c>
      <c r="C60" s="666">
        <v>4.5999999999999996</v>
      </c>
      <c r="D60" s="667">
        <v>13</v>
      </c>
      <c r="E60" s="677"/>
      <c r="F60" s="655"/>
      <c r="G60" s="656"/>
      <c r="H60" s="661"/>
      <c r="I60" s="655"/>
      <c r="J60" s="656"/>
      <c r="K60" s="660">
        <v>0.76</v>
      </c>
      <c r="L60" s="661">
        <v>3</v>
      </c>
      <c r="M60" s="661">
        <v>26</v>
      </c>
      <c r="N60" s="662">
        <v>8.8000000000000007</v>
      </c>
      <c r="O60" s="661" t="s">
        <v>4116</v>
      </c>
      <c r="P60" s="678" t="s">
        <v>4227</v>
      </c>
      <c r="Q60" s="663">
        <f t="shared" si="0"/>
        <v>-3</v>
      </c>
      <c r="R60" s="663">
        <f t="shared" si="0"/>
        <v>-4.5999999999999996</v>
      </c>
      <c r="S60" s="674" t="str">
        <f t="shared" si="1"/>
        <v/>
      </c>
      <c r="T60" s="674" t="str">
        <f t="shared" si="2"/>
        <v/>
      </c>
      <c r="U60" s="674" t="str">
        <f t="shared" si="3"/>
        <v/>
      </c>
      <c r="V60" s="679" t="str">
        <f t="shared" si="4"/>
        <v/>
      </c>
      <c r="W60" s="664"/>
    </row>
    <row r="61" spans="1:23" ht="14.4" customHeight="1" x14ac:dyDescent="0.3">
      <c r="A61" s="726" t="s">
        <v>4228</v>
      </c>
      <c r="B61" s="674"/>
      <c r="C61" s="675"/>
      <c r="D61" s="676"/>
      <c r="E61" s="677"/>
      <c r="F61" s="655"/>
      <c r="G61" s="656"/>
      <c r="H61" s="657">
        <v>1</v>
      </c>
      <c r="I61" s="658">
        <v>0.93</v>
      </c>
      <c r="J61" s="659">
        <v>30</v>
      </c>
      <c r="K61" s="660">
        <v>0.88</v>
      </c>
      <c r="L61" s="661">
        <v>3</v>
      </c>
      <c r="M61" s="661">
        <v>29</v>
      </c>
      <c r="N61" s="662">
        <v>9.81</v>
      </c>
      <c r="O61" s="661" t="s">
        <v>4116</v>
      </c>
      <c r="P61" s="678" t="s">
        <v>4229</v>
      </c>
      <c r="Q61" s="663">
        <f t="shared" si="0"/>
        <v>1</v>
      </c>
      <c r="R61" s="663">
        <f t="shared" si="0"/>
        <v>0.93</v>
      </c>
      <c r="S61" s="674">
        <f t="shared" si="1"/>
        <v>9.81</v>
      </c>
      <c r="T61" s="674">
        <f t="shared" si="2"/>
        <v>30</v>
      </c>
      <c r="U61" s="674">
        <f t="shared" si="3"/>
        <v>20.189999999999998</v>
      </c>
      <c r="V61" s="679">
        <f t="shared" si="4"/>
        <v>3.0581039755351682</v>
      </c>
      <c r="W61" s="664">
        <v>20</v>
      </c>
    </row>
    <row r="62" spans="1:23" ht="14.4" customHeight="1" x14ac:dyDescent="0.3">
      <c r="A62" s="727" t="s">
        <v>4230</v>
      </c>
      <c r="B62" s="711">
        <v>1</v>
      </c>
      <c r="C62" s="712">
        <v>0.97</v>
      </c>
      <c r="D62" s="680">
        <v>21</v>
      </c>
      <c r="E62" s="713"/>
      <c r="F62" s="714"/>
      <c r="G62" s="669"/>
      <c r="H62" s="715">
        <v>2</v>
      </c>
      <c r="I62" s="716">
        <v>1.94</v>
      </c>
      <c r="J62" s="670">
        <v>20.5</v>
      </c>
      <c r="K62" s="717">
        <v>0.97</v>
      </c>
      <c r="L62" s="718">
        <v>4</v>
      </c>
      <c r="M62" s="718">
        <v>36</v>
      </c>
      <c r="N62" s="719">
        <v>12.07</v>
      </c>
      <c r="O62" s="718" t="s">
        <v>4116</v>
      </c>
      <c r="P62" s="720" t="s">
        <v>4231</v>
      </c>
      <c r="Q62" s="721">
        <f t="shared" si="0"/>
        <v>1</v>
      </c>
      <c r="R62" s="721">
        <f t="shared" si="0"/>
        <v>0.97</v>
      </c>
      <c r="S62" s="711">
        <f t="shared" si="1"/>
        <v>24.14</v>
      </c>
      <c r="T62" s="711">
        <f t="shared" si="2"/>
        <v>41</v>
      </c>
      <c r="U62" s="711">
        <f t="shared" si="3"/>
        <v>16.86</v>
      </c>
      <c r="V62" s="722">
        <f t="shared" si="4"/>
        <v>1.6984258492129245</v>
      </c>
      <c r="W62" s="671">
        <v>17</v>
      </c>
    </row>
    <row r="63" spans="1:23" ht="14.4" customHeight="1" x14ac:dyDescent="0.3">
      <c r="A63" s="727" t="s">
        <v>4232</v>
      </c>
      <c r="B63" s="711"/>
      <c r="C63" s="712"/>
      <c r="D63" s="680"/>
      <c r="E63" s="713">
        <v>1</v>
      </c>
      <c r="F63" s="714">
        <v>1.6</v>
      </c>
      <c r="G63" s="669">
        <v>42</v>
      </c>
      <c r="H63" s="715">
        <v>1</v>
      </c>
      <c r="I63" s="716">
        <v>8.93</v>
      </c>
      <c r="J63" s="670">
        <v>134</v>
      </c>
      <c r="K63" s="717">
        <v>1.42</v>
      </c>
      <c r="L63" s="718">
        <v>4</v>
      </c>
      <c r="M63" s="718">
        <v>39</v>
      </c>
      <c r="N63" s="719">
        <v>12.93</v>
      </c>
      <c r="O63" s="718" t="s">
        <v>4116</v>
      </c>
      <c r="P63" s="720" t="s">
        <v>4233</v>
      </c>
      <c r="Q63" s="721">
        <f t="shared" si="0"/>
        <v>1</v>
      </c>
      <c r="R63" s="721">
        <f t="shared" si="0"/>
        <v>8.93</v>
      </c>
      <c r="S63" s="711">
        <f t="shared" si="1"/>
        <v>12.93</v>
      </c>
      <c r="T63" s="711">
        <f t="shared" si="2"/>
        <v>134</v>
      </c>
      <c r="U63" s="711">
        <f t="shared" si="3"/>
        <v>121.07</v>
      </c>
      <c r="V63" s="722">
        <f t="shared" si="4"/>
        <v>10.363495746326373</v>
      </c>
      <c r="W63" s="671">
        <v>121</v>
      </c>
    </row>
    <row r="64" spans="1:23" ht="14.4" customHeight="1" x14ac:dyDescent="0.3">
      <c r="A64" s="726" t="s">
        <v>4234</v>
      </c>
      <c r="B64" s="665">
        <v>2</v>
      </c>
      <c r="C64" s="666">
        <v>1.35</v>
      </c>
      <c r="D64" s="667">
        <v>18</v>
      </c>
      <c r="E64" s="677">
        <v>1</v>
      </c>
      <c r="F64" s="655">
        <v>0.67</v>
      </c>
      <c r="G64" s="656">
        <v>4</v>
      </c>
      <c r="H64" s="661">
        <v>5</v>
      </c>
      <c r="I64" s="655">
        <v>3.95</v>
      </c>
      <c r="J64" s="659">
        <v>22.6</v>
      </c>
      <c r="K64" s="660">
        <v>0.67</v>
      </c>
      <c r="L64" s="661">
        <v>3</v>
      </c>
      <c r="M64" s="661">
        <v>25</v>
      </c>
      <c r="N64" s="662">
        <v>8.4</v>
      </c>
      <c r="O64" s="661" t="s">
        <v>4116</v>
      </c>
      <c r="P64" s="678" t="s">
        <v>4235</v>
      </c>
      <c r="Q64" s="663">
        <f t="shared" si="0"/>
        <v>3</v>
      </c>
      <c r="R64" s="663">
        <f t="shared" si="0"/>
        <v>2.6</v>
      </c>
      <c r="S64" s="674">
        <f t="shared" si="1"/>
        <v>42</v>
      </c>
      <c r="T64" s="674">
        <f t="shared" si="2"/>
        <v>113</v>
      </c>
      <c r="U64" s="674">
        <f t="shared" si="3"/>
        <v>71</v>
      </c>
      <c r="V64" s="679">
        <f t="shared" si="4"/>
        <v>2.6904761904761907</v>
      </c>
      <c r="W64" s="664">
        <v>71</v>
      </c>
    </row>
    <row r="65" spans="1:23" ht="14.4" customHeight="1" x14ac:dyDescent="0.3">
      <c r="A65" s="727" t="s">
        <v>4236</v>
      </c>
      <c r="B65" s="723">
        <v>9</v>
      </c>
      <c r="C65" s="724">
        <v>8.9</v>
      </c>
      <c r="D65" s="673">
        <v>25.4</v>
      </c>
      <c r="E65" s="713">
        <v>5</v>
      </c>
      <c r="F65" s="714">
        <v>4.28</v>
      </c>
      <c r="G65" s="669">
        <v>21.4</v>
      </c>
      <c r="H65" s="718">
        <v>3</v>
      </c>
      <c r="I65" s="714">
        <v>2.84</v>
      </c>
      <c r="J65" s="670">
        <v>34.299999999999997</v>
      </c>
      <c r="K65" s="717">
        <v>0.81</v>
      </c>
      <c r="L65" s="718">
        <v>4</v>
      </c>
      <c r="M65" s="718">
        <v>33</v>
      </c>
      <c r="N65" s="719">
        <v>10.88</v>
      </c>
      <c r="O65" s="718" t="s">
        <v>4116</v>
      </c>
      <c r="P65" s="720" t="s">
        <v>4237</v>
      </c>
      <c r="Q65" s="721">
        <f t="shared" si="0"/>
        <v>-6</v>
      </c>
      <c r="R65" s="721">
        <f t="shared" si="0"/>
        <v>-6.0600000000000005</v>
      </c>
      <c r="S65" s="711">
        <f t="shared" si="1"/>
        <v>32.64</v>
      </c>
      <c r="T65" s="711">
        <f t="shared" si="2"/>
        <v>102.89999999999999</v>
      </c>
      <c r="U65" s="711">
        <f t="shared" si="3"/>
        <v>70.259999999999991</v>
      </c>
      <c r="V65" s="722">
        <f t="shared" si="4"/>
        <v>3.1525735294117645</v>
      </c>
      <c r="W65" s="671">
        <v>70</v>
      </c>
    </row>
    <row r="66" spans="1:23" ht="14.4" customHeight="1" x14ac:dyDescent="0.3">
      <c r="A66" s="727" t="s">
        <v>4238</v>
      </c>
      <c r="B66" s="723">
        <v>7</v>
      </c>
      <c r="C66" s="724">
        <v>9.23</v>
      </c>
      <c r="D66" s="673">
        <v>32.9</v>
      </c>
      <c r="E66" s="713">
        <v>6</v>
      </c>
      <c r="F66" s="714">
        <v>6.93</v>
      </c>
      <c r="G66" s="669">
        <v>21.2</v>
      </c>
      <c r="H66" s="718">
        <v>3</v>
      </c>
      <c r="I66" s="714">
        <v>5.77</v>
      </c>
      <c r="J66" s="670">
        <v>49</v>
      </c>
      <c r="K66" s="717">
        <v>1.1200000000000001</v>
      </c>
      <c r="L66" s="718">
        <v>4</v>
      </c>
      <c r="M66" s="718">
        <v>38</v>
      </c>
      <c r="N66" s="719">
        <v>12.79</v>
      </c>
      <c r="O66" s="718" t="s">
        <v>4116</v>
      </c>
      <c r="P66" s="720" t="s">
        <v>4239</v>
      </c>
      <c r="Q66" s="721">
        <f t="shared" si="0"/>
        <v>-4</v>
      </c>
      <c r="R66" s="721">
        <f t="shared" si="0"/>
        <v>-3.4600000000000009</v>
      </c>
      <c r="S66" s="711">
        <f t="shared" si="1"/>
        <v>38.369999999999997</v>
      </c>
      <c r="T66" s="711">
        <f t="shared" si="2"/>
        <v>147</v>
      </c>
      <c r="U66" s="711">
        <f t="shared" si="3"/>
        <v>108.63</v>
      </c>
      <c r="V66" s="722">
        <f t="shared" si="4"/>
        <v>3.831118060985145</v>
      </c>
      <c r="W66" s="671">
        <v>109</v>
      </c>
    </row>
    <row r="67" spans="1:23" ht="14.4" customHeight="1" x14ac:dyDescent="0.3">
      <c r="A67" s="726" t="s">
        <v>4240</v>
      </c>
      <c r="B67" s="674"/>
      <c r="C67" s="675"/>
      <c r="D67" s="676"/>
      <c r="E67" s="657">
        <v>1</v>
      </c>
      <c r="F67" s="658">
        <v>0.92</v>
      </c>
      <c r="G67" s="668">
        <v>33</v>
      </c>
      <c r="H67" s="661"/>
      <c r="I67" s="655"/>
      <c r="J67" s="656"/>
      <c r="K67" s="660">
        <v>0.54</v>
      </c>
      <c r="L67" s="661">
        <v>3</v>
      </c>
      <c r="M67" s="661">
        <v>24</v>
      </c>
      <c r="N67" s="662">
        <v>8.09</v>
      </c>
      <c r="O67" s="661" t="s">
        <v>4116</v>
      </c>
      <c r="P67" s="678" t="s">
        <v>4241</v>
      </c>
      <c r="Q67" s="663">
        <f t="shared" si="0"/>
        <v>0</v>
      </c>
      <c r="R67" s="663">
        <f t="shared" si="0"/>
        <v>0</v>
      </c>
      <c r="S67" s="674" t="str">
        <f t="shared" si="1"/>
        <v/>
      </c>
      <c r="T67" s="674" t="str">
        <f t="shared" si="2"/>
        <v/>
      </c>
      <c r="U67" s="674" t="str">
        <f t="shared" si="3"/>
        <v/>
      </c>
      <c r="V67" s="679" t="str">
        <f t="shared" si="4"/>
        <v/>
      </c>
      <c r="W67" s="664"/>
    </row>
    <row r="68" spans="1:23" ht="14.4" customHeight="1" x14ac:dyDescent="0.3">
      <c r="A68" s="727" t="s">
        <v>4242</v>
      </c>
      <c r="B68" s="711">
        <v>1</v>
      </c>
      <c r="C68" s="712">
        <v>1.04</v>
      </c>
      <c r="D68" s="680">
        <v>38</v>
      </c>
      <c r="E68" s="715">
        <v>1</v>
      </c>
      <c r="F68" s="716">
        <v>0.64</v>
      </c>
      <c r="G68" s="672">
        <v>18</v>
      </c>
      <c r="H68" s="718"/>
      <c r="I68" s="714"/>
      <c r="J68" s="669"/>
      <c r="K68" s="717">
        <v>0.64</v>
      </c>
      <c r="L68" s="718">
        <v>3</v>
      </c>
      <c r="M68" s="718">
        <v>29</v>
      </c>
      <c r="N68" s="719">
        <v>9.6199999999999992</v>
      </c>
      <c r="O68" s="718" t="s">
        <v>4116</v>
      </c>
      <c r="P68" s="720" t="s">
        <v>4243</v>
      </c>
      <c r="Q68" s="721">
        <f t="shared" si="0"/>
        <v>-1</v>
      </c>
      <c r="R68" s="721">
        <f t="shared" si="0"/>
        <v>-1.04</v>
      </c>
      <c r="S68" s="711" t="str">
        <f t="shared" si="1"/>
        <v/>
      </c>
      <c r="T68" s="711" t="str">
        <f t="shared" si="2"/>
        <v/>
      </c>
      <c r="U68" s="711" t="str">
        <f t="shared" si="3"/>
        <v/>
      </c>
      <c r="V68" s="722" t="str">
        <f t="shared" si="4"/>
        <v/>
      </c>
      <c r="W68" s="671"/>
    </row>
    <row r="69" spans="1:23" ht="14.4" customHeight="1" x14ac:dyDescent="0.3">
      <c r="A69" s="727" t="s">
        <v>4244</v>
      </c>
      <c r="B69" s="711"/>
      <c r="C69" s="712"/>
      <c r="D69" s="680"/>
      <c r="E69" s="715">
        <v>2</v>
      </c>
      <c r="F69" s="716">
        <v>1.68</v>
      </c>
      <c r="G69" s="672">
        <v>26</v>
      </c>
      <c r="H69" s="718">
        <v>1</v>
      </c>
      <c r="I69" s="714">
        <v>0.99</v>
      </c>
      <c r="J69" s="670">
        <v>37</v>
      </c>
      <c r="K69" s="717">
        <v>0.82</v>
      </c>
      <c r="L69" s="718">
        <v>4</v>
      </c>
      <c r="M69" s="718">
        <v>33</v>
      </c>
      <c r="N69" s="719">
        <v>10.94</v>
      </c>
      <c r="O69" s="718" t="s">
        <v>4116</v>
      </c>
      <c r="P69" s="720" t="s">
        <v>4245</v>
      </c>
      <c r="Q69" s="721">
        <f t="shared" si="0"/>
        <v>1</v>
      </c>
      <c r="R69" s="721">
        <f t="shared" si="0"/>
        <v>0.99</v>
      </c>
      <c r="S69" s="711">
        <f t="shared" si="1"/>
        <v>10.94</v>
      </c>
      <c r="T69" s="711">
        <f t="shared" si="2"/>
        <v>37</v>
      </c>
      <c r="U69" s="711">
        <f t="shared" si="3"/>
        <v>26.060000000000002</v>
      </c>
      <c r="V69" s="722">
        <f t="shared" si="4"/>
        <v>3.3820840950639854</v>
      </c>
      <c r="W69" s="671">
        <v>26</v>
      </c>
    </row>
    <row r="70" spans="1:23" ht="14.4" customHeight="1" x14ac:dyDescent="0.3">
      <c r="A70" s="726" t="s">
        <v>4246</v>
      </c>
      <c r="B70" s="665">
        <v>1</v>
      </c>
      <c r="C70" s="666">
        <v>1.77</v>
      </c>
      <c r="D70" s="667">
        <v>52</v>
      </c>
      <c r="E70" s="677"/>
      <c r="F70" s="655"/>
      <c r="G70" s="656"/>
      <c r="H70" s="661"/>
      <c r="I70" s="655"/>
      <c r="J70" s="656"/>
      <c r="K70" s="660">
        <v>1</v>
      </c>
      <c r="L70" s="661">
        <v>4</v>
      </c>
      <c r="M70" s="661">
        <v>36</v>
      </c>
      <c r="N70" s="662">
        <v>12</v>
      </c>
      <c r="O70" s="661" t="s">
        <v>4116</v>
      </c>
      <c r="P70" s="678" t="s">
        <v>4247</v>
      </c>
      <c r="Q70" s="663">
        <f t="shared" ref="Q70:R133" si="5">H70-B70</f>
        <v>-1</v>
      </c>
      <c r="R70" s="663">
        <f t="shared" si="5"/>
        <v>-1.77</v>
      </c>
      <c r="S70" s="674" t="str">
        <f t="shared" ref="S70:S133" si="6">IF(H70=0,"",H70*N70)</f>
        <v/>
      </c>
      <c r="T70" s="674" t="str">
        <f t="shared" ref="T70:T133" si="7">IF(H70=0,"",H70*J70)</f>
        <v/>
      </c>
      <c r="U70" s="674" t="str">
        <f t="shared" ref="U70:U133" si="8">IF(H70=0,"",T70-S70)</f>
        <v/>
      </c>
      <c r="V70" s="679" t="str">
        <f t="shared" ref="V70:V133" si="9">IF(H70=0,"",T70/S70)</f>
        <v/>
      </c>
      <c r="W70" s="664"/>
    </row>
    <row r="71" spans="1:23" ht="14.4" customHeight="1" x14ac:dyDescent="0.3">
      <c r="A71" s="726" t="s">
        <v>4248</v>
      </c>
      <c r="B71" s="674"/>
      <c r="C71" s="675"/>
      <c r="D71" s="676"/>
      <c r="E71" s="657">
        <v>1</v>
      </c>
      <c r="F71" s="658">
        <v>2.63</v>
      </c>
      <c r="G71" s="668">
        <v>57</v>
      </c>
      <c r="H71" s="661"/>
      <c r="I71" s="655"/>
      <c r="J71" s="656"/>
      <c r="K71" s="660">
        <v>1.25</v>
      </c>
      <c r="L71" s="661">
        <v>4</v>
      </c>
      <c r="M71" s="661">
        <v>39</v>
      </c>
      <c r="N71" s="662">
        <v>12.94</v>
      </c>
      <c r="O71" s="661" t="s">
        <v>4116</v>
      </c>
      <c r="P71" s="678" t="s">
        <v>4249</v>
      </c>
      <c r="Q71" s="663">
        <f t="shared" si="5"/>
        <v>0</v>
      </c>
      <c r="R71" s="663">
        <f t="shared" si="5"/>
        <v>0</v>
      </c>
      <c r="S71" s="674" t="str">
        <f t="shared" si="6"/>
        <v/>
      </c>
      <c r="T71" s="674" t="str">
        <f t="shared" si="7"/>
        <v/>
      </c>
      <c r="U71" s="674" t="str">
        <f t="shared" si="8"/>
        <v/>
      </c>
      <c r="V71" s="679" t="str">
        <f t="shared" si="9"/>
        <v/>
      </c>
      <c r="W71" s="664"/>
    </row>
    <row r="72" spans="1:23" ht="14.4" customHeight="1" x14ac:dyDescent="0.3">
      <c r="A72" s="726" t="s">
        <v>4250</v>
      </c>
      <c r="B72" s="674">
        <v>1</v>
      </c>
      <c r="C72" s="675">
        <v>0.73</v>
      </c>
      <c r="D72" s="676">
        <v>20</v>
      </c>
      <c r="E72" s="677">
        <v>1</v>
      </c>
      <c r="F72" s="655">
        <v>1.42</v>
      </c>
      <c r="G72" s="656">
        <v>34</v>
      </c>
      <c r="H72" s="657">
        <v>2</v>
      </c>
      <c r="I72" s="658">
        <v>5</v>
      </c>
      <c r="J72" s="659">
        <v>51</v>
      </c>
      <c r="K72" s="660">
        <v>0.47</v>
      </c>
      <c r="L72" s="661">
        <v>2</v>
      </c>
      <c r="M72" s="661">
        <v>16</v>
      </c>
      <c r="N72" s="662">
        <v>5.45</v>
      </c>
      <c r="O72" s="661" t="s">
        <v>4116</v>
      </c>
      <c r="P72" s="678" t="s">
        <v>4251</v>
      </c>
      <c r="Q72" s="663">
        <f t="shared" si="5"/>
        <v>1</v>
      </c>
      <c r="R72" s="663">
        <f t="shared" si="5"/>
        <v>4.2699999999999996</v>
      </c>
      <c r="S72" s="674">
        <f t="shared" si="6"/>
        <v>10.9</v>
      </c>
      <c r="T72" s="674">
        <f t="shared" si="7"/>
        <v>102</v>
      </c>
      <c r="U72" s="674">
        <f t="shared" si="8"/>
        <v>91.1</v>
      </c>
      <c r="V72" s="679">
        <f t="shared" si="9"/>
        <v>9.3577981651376145</v>
      </c>
      <c r="W72" s="664">
        <v>91</v>
      </c>
    </row>
    <row r="73" spans="1:23" ht="14.4" customHeight="1" x14ac:dyDescent="0.3">
      <c r="A73" s="727" t="s">
        <v>4252</v>
      </c>
      <c r="B73" s="711">
        <v>1</v>
      </c>
      <c r="C73" s="712">
        <v>0.63</v>
      </c>
      <c r="D73" s="680">
        <v>24</v>
      </c>
      <c r="E73" s="713">
        <v>5</v>
      </c>
      <c r="F73" s="714">
        <v>3.28</v>
      </c>
      <c r="G73" s="669">
        <v>22.6</v>
      </c>
      <c r="H73" s="715">
        <v>6</v>
      </c>
      <c r="I73" s="716">
        <v>4.9400000000000004</v>
      </c>
      <c r="J73" s="670">
        <v>27.5</v>
      </c>
      <c r="K73" s="717">
        <v>0.59</v>
      </c>
      <c r="L73" s="718">
        <v>3</v>
      </c>
      <c r="M73" s="718">
        <v>23</v>
      </c>
      <c r="N73" s="719">
        <v>7.59</v>
      </c>
      <c r="O73" s="718" t="s">
        <v>4116</v>
      </c>
      <c r="P73" s="720" t="s">
        <v>4253</v>
      </c>
      <c r="Q73" s="721">
        <f t="shared" si="5"/>
        <v>5</v>
      </c>
      <c r="R73" s="721">
        <f t="shared" si="5"/>
        <v>4.3100000000000005</v>
      </c>
      <c r="S73" s="711">
        <f t="shared" si="6"/>
        <v>45.54</v>
      </c>
      <c r="T73" s="711">
        <f t="shared" si="7"/>
        <v>165</v>
      </c>
      <c r="U73" s="711">
        <f t="shared" si="8"/>
        <v>119.46000000000001</v>
      </c>
      <c r="V73" s="722">
        <f t="shared" si="9"/>
        <v>3.6231884057971016</v>
      </c>
      <c r="W73" s="671">
        <v>119</v>
      </c>
    </row>
    <row r="74" spans="1:23" ht="14.4" customHeight="1" x14ac:dyDescent="0.3">
      <c r="A74" s="727" t="s">
        <v>4254</v>
      </c>
      <c r="B74" s="711"/>
      <c r="C74" s="712"/>
      <c r="D74" s="680"/>
      <c r="E74" s="713">
        <v>2</v>
      </c>
      <c r="F74" s="714">
        <v>1.59</v>
      </c>
      <c r="G74" s="669">
        <v>19.5</v>
      </c>
      <c r="H74" s="715">
        <v>4</v>
      </c>
      <c r="I74" s="716">
        <v>3.84</v>
      </c>
      <c r="J74" s="670">
        <v>27.8</v>
      </c>
      <c r="K74" s="717">
        <v>0.79</v>
      </c>
      <c r="L74" s="718">
        <v>3</v>
      </c>
      <c r="M74" s="718">
        <v>27</v>
      </c>
      <c r="N74" s="719">
        <v>8.9499999999999993</v>
      </c>
      <c r="O74" s="718" t="s">
        <v>4116</v>
      </c>
      <c r="P74" s="720" t="s">
        <v>4255</v>
      </c>
      <c r="Q74" s="721">
        <f t="shared" si="5"/>
        <v>4</v>
      </c>
      <c r="R74" s="721">
        <f t="shared" si="5"/>
        <v>3.84</v>
      </c>
      <c r="S74" s="711">
        <f t="shared" si="6"/>
        <v>35.799999999999997</v>
      </c>
      <c r="T74" s="711">
        <f t="shared" si="7"/>
        <v>111.2</v>
      </c>
      <c r="U74" s="711">
        <f t="shared" si="8"/>
        <v>75.400000000000006</v>
      </c>
      <c r="V74" s="722">
        <f t="shared" si="9"/>
        <v>3.1061452513966485</v>
      </c>
      <c r="W74" s="671">
        <v>75</v>
      </c>
    </row>
    <row r="75" spans="1:23" ht="14.4" customHeight="1" x14ac:dyDescent="0.3">
      <c r="A75" s="726" t="s">
        <v>4256</v>
      </c>
      <c r="B75" s="674"/>
      <c r="C75" s="675"/>
      <c r="D75" s="676"/>
      <c r="E75" s="657">
        <v>1</v>
      </c>
      <c r="F75" s="658">
        <v>0.41</v>
      </c>
      <c r="G75" s="668">
        <v>3</v>
      </c>
      <c r="H75" s="661"/>
      <c r="I75" s="655"/>
      <c r="J75" s="656"/>
      <c r="K75" s="660">
        <v>0.41</v>
      </c>
      <c r="L75" s="661">
        <v>1</v>
      </c>
      <c r="M75" s="661">
        <v>5</v>
      </c>
      <c r="N75" s="662">
        <v>2.4900000000000002</v>
      </c>
      <c r="O75" s="661" t="s">
        <v>4116</v>
      </c>
      <c r="P75" s="678" t="s">
        <v>4257</v>
      </c>
      <c r="Q75" s="663">
        <f t="shared" si="5"/>
        <v>0</v>
      </c>
      <c r="R75" s="663">
        <f t="shared" si="5"/>
        <v>0</v>
      </c>
      <c r="S75" s="674" t="str">
        <f t="shared" si="6"/>
        <v/>
      </c>
      <c r="T75" s="674" t="str">
        <f t="shared" si="7"/>
        <v/>
      </c>
      <c r="U75" s="674" t="str">
        <f t="shared" si="8"/>
        <v/>
      </c>
      <c r="V75" s="679" t="str">
        <f t="shared" si="9"/>
        <v/>
      </c>
      <c r="W75" s="664"/>
    </row>
    <row r="76" spans="1:23" ht="14.4" customHeight="1" x14ac:dyDescent="0.3">
      <c r="A76" s="726" t="s">
        <v>4258</v>
      </c>
      <c r="B76" s="674"/>
      <c r="C76" s="675"/>
      <c r="D76" s="676"/>
      <c r="E76" s="677"/>
      <c r="F76" s="655"/>
      <c r="G76" s="656"/>
      <c r="H76" s="657">
        <v>1</v>
      </c>
      <c r="I76" s="658">
        <v>12.92</v>
      </c>
      <c r="J76" s="659">
        <v>47</v>
      </c>
      <c r="K76" s="660">
        <v>10.97</v>
      </c>
      <c r="L76" s="661">
        <v>5</v>
      </c>
      <c r="M76" s="661">
        <v>42</v>
      </c>
      <c r="N76" s="662">
        <v>13.91</v>
      </c>
      <c r="O76" s="661" t="s">
        <v>4116</v>
      </c>
      <c r="P76" s="678" t="s">
        <v>4259</v>
      </c>
      <c r="Q76" s="663">
        <f t="shared" si="5"/>
        <v>1</v>
      </c>
      <c r="R76" s="663">
        <f t="shared" si="5"/>
        <v>12.92</v>
      </c>
      <c r="S76" s="674">
        <f t="shared" si="6"/>
        <v>13.91</v>
      </c>
      <c r="T76" s="674">
        <f t="shared" si="7"/>
        <v>47</v>
      </c>
      <c r="U76" s="674">
        <f t="shared" si="8"/>
        <v>33.090000000000003</v>
      </c>
      <c r="V76" s="679">
        <f t="shared" si="9"/>
        <v>3.3788641265276778</v>
      </c>
      <c r="W76" s="664">
        <v>33</v>
      </c>
    </row>
    <row r="77" spans="1:23" ht="14.4" customHeight="1" x14ac:dyDescent="0.3">
      <c r="A77" s="727" t="s">
        <v>4260</v>
      </c>
      <c r="B77" s="711"/>
      <c r="C77" s="712"/>
      <c r="D77" s="680"/>
      <c r="E77" s="713">
        <v>1</v>
      </c>
      <c r="F77" s="714">
        <v>23.67</v>
      </c>
      <c r="G77" s="669">
        <v>85</v>
      </c>
      <c r="H77" s="715"/>
      <c r="I77" s="716"/>
      <c r="J77" s="672"/>
      <c r="K77" s="717">
        <v>12.28</v>
      </c>
      <c r="L77" s="718">
        <v>6</v>
      </c>
      <c r="M77" s="718">
        <v>52</v>
      </c>
      <c r="N77" s="719">
        <v>17.27</v>
      </c>
      <c r="O77" s="718" t="s">
        <v>4116</v>
      </c>
      <c r="P77" s="720" t="s">
        <v>4261</v>
      </c>
      <c r="Q77" s="721">
        <f t="shared" si="5"/>
        <v>0</v>
      </c>
      <c r="R77" s="721">
        <f t="shared" si="5"/>
        <v>0</v>
      </c>
      <c r="S77" s="711" t="str">
        <f t="shared" si="6"/>
        <v/>
      </c>
      <c r="T77" s="711" t="str">
        <f t="shared" si="7"/>
        <v/>
      </c>
      <c r="U77" s="711" t="str">
        <f t="shared" si="8"/>
        <v/>
      </c>
      <c r="V77" s="722" t="str">
        <f t="shared" si="9"/>
        <v/>
      </c>
      <c r="W77" s="671"/>
    </row>
    <row r="78" spans="1:23" ht="14.4" customHeight="1" x14ac:dyDescent="0.3">
      <c r="A78" s="726" t="s">
        <v>4262</v>
      </c>
      <c r="B78" s="674"/>
      <c r="C78" s="675"/>
      <c r="D78" s="676"/>
      <c r="E78" s="657">
        <v>1</v>
      </c>
      <c r="F78" s="658">
        <v>5.25</v>
      </c>
      <c r="G78" s="668">
        <v>30</v>
      </c>
      <c r="H78" s="661"/>
      <c r="I78" s="655"/>
      <c r="J78" s="656"/>
      <c r="K78" s="660">
        <v>6.57</v>
      </c>
      <c r="L78" s="661">
        <v>5</v>
      </c>
      <c r="M78" s="661">
        <v>41</v>
      </c>
      <c r="N78" s="662">
        <v>13.61</v>
      </c>
      <c r="O78" s="661" t="s">
        <v>4116</v>
      </c>
      <c r="P78" s="678" t="s">
        <v>4263</v>
      </c>
      <c r="Q78" s="663">
        <f t="shared" si="5"/>
        <v>0</v>
      </c>
      <c r="R78" s="663">
        <f t="shared" si="5"/>
        <v>0</v>
      </c>
      <c r="S78" s="674" t="str">
        <f t="shared" si="6"/>
        <v/>
      </c>
      <c r="T78" s="674" t="str">
        <f t="shared" si="7"/>
        <v/>
      </c>
      <c r="U78" s="674" t="str">
        <f t="shared" si="8"/>
        <v/>
      </c>
      <c r="V78" s="679" t="str">
        <f t="shared" si="9"/>
        <v/>
      </c>
      <c r="W78" s="664"/>
    </row>
    <row r="79" spans="1:23" ht="14.4" customHeight="1" x14ac:dyDescent="0.3">
      <c r="A79" s="727" t="s">
        <v>4264</v>
      </c>
      <c r="B79" s="711">
        <v>2</v>
      </c>
      <c r="C79" s="712">
        <v>16.32</v>
      </c>
      <c r="D79" s="680">
        <v>37.5</v>
      </c>
      <c r="E79" s="715">
        <v>1</v>
      </c>
      <c r="F79" s="716">
        <v>9.77</v>
      </c>
      <c r="G79" s="672">
        <v>43</v>
      </c>
      <c r="H79" s="718"/>
      <c r="I79" s="714"/>
      <c r="J79" s="669"/>
      <c r="K79" s="717">
        <v>8.16</v>
      </c>
      <c r="L79" s="718">
        <v>5</v>
      </c>
      <c r="M79" s="718">
        <v>47</v>
      </c>
      <c r="N79" s="719">
        <v>15.54</v>
      </c>
      <c r="O79" s="718" t="s">
        <v>4116</v>
      </c>
      <c r="P79" s="720" t="s">
        <v>4265</v>
      </c>
      <c r="Q79" s="721">
        <f t="shared" si="5"/>
        <v>-2</v>
      </c>
      <c r="R79" s="721">
        <f t="shared" si="5"/>
        <v>-16.32</v>
      </c>
      <c r="S79" s="711" t="str">
        <f t="shared" si="6"/>
        <v/>
      </c>
      <c r="T79" s="711" t="str">
        <f t="shared" si="7"/>
        <v/>
      </c>
      <c r="U79" s="711" t="str">
        <f t="shared" si="8"/>
        <v/>
      </c>
      <c r="V79" s="722" t="str">
        <f t="shared" si="9"/>
        <v/>
      </c>
      <c r="W79" s="671"/>
    </row>
    <row r="80" spans="1:23" ht="14.4" customHeight="1" x14ac:dyDescent="0.3">
      <c r="A80" s="726" t="s">
        <v>4266</v>
      </c>
      <c r="B80" s="674">
        <v>1</v>
      </c>
      <c r="C80" s="675">
        <v>6.83</v>
      </c>
      <c r="D80" s="676">
        <v>34</v>
      </c>
      <c r="E80" s="677">
        <v>1</v>
      </c>
      <c r="F80" s="655">
        <v>3.67</v>
      </c>
      <c r="G80" s="656">
        <v>10</v>
      </c>
      <c r="H80" s="657">
        <v>2</v>
      </c>
      <c r="I80" s="658">
        <v>11.17</v>
      </c>
      <c r="J80" s="659">
        <v>25</v>
      </c>
      <c r="K80" s="660">
        <v>3.67</v>
      </c>
      <c r="L80" s="661">
        <v>2</v>
      </c>
      <c r="M80" s="661">
        <v>14</v>
      </c>
      <c r="N80" s="662">
        <v>4.54</v>
      </c>
      <c r="O80" s="661" t="s">
        <v>4116</v>
      </c>
      <c r="P80" s="678" t="s">
        <v>4267</v>
      </c>
      <c r="Q80" s="663">
        <f t="shared" si="5"/>
        <v>1</v>
      </c>
      <c r="R80" s="663">
        <f t="shared" si="5"/>
        <v>4.34</v>
      </c>
      <c r="S80" s="674">
        <f t="shared" si="6"/>
        <v>9.08</v>
      </c>
      <c r="T80" s="674">
        <f t="shared" si="7"/>
        <v>50</v>
      </c>
      <c r="U80" s="674">
        <f t="shared" si="8"/>
        <v>40.92</v>
      </c>
      <c r="V80" s="679">
        <f t="shared" si="9"/>
        <v>5.5066079295154182</v>
      </c>
      <c r="W80" s="664">
        <v>41</v>
      </c>
    </row>
    <row r="81" spans="1:23" ht="14.4" customHeight="1" x14ac:dyDescent="0.3">
      <c r="A81" s="727" t="s">
        <v>4268</v>
      </c>
      <c r="B81" s="711"/>
      <c r="C81" s="712"/>
      <c r="D81" s="680"/>
      <c r="E81" s="713">
        <v>1</v>
      </c>
      <c r="F81" s="714">
        <v>7.23</v>
      </c>
      <c r="G81" s="669">
        <v>34</v>
      </c>
      <c r="H81" s="715"/>
      <c r="I81" s="716"/>
      <c r="J81" s="672"/>
      <c r="K81" s="717">
        <v>5.1100000000000003</v>
      </c>
      <c r="L81" s="718">
        <v>3</v>
      </c>
      <c r="M81" s="718">
        <v>23</v>
      </c>
      <c r="N81" s="719">
        <v>7.75</v>
      </c>
      <c r="O81" s="718" t="s">
        <v>4116</v>
      </c>
      <c r="P81" s="720" t="s">
        <v>4269</v>
      </c>
      <c r="Q81" s="721">
        <f t="shared" si="5"/>
        <v>0</v>
      </c>
      <c r="R81" s="721">
        <f t="shared" si="5"/>
        <v>0</v>
      </c>
      <c r="S81" s="711" t="str">
        <f t="shared" si="6"/>
        <v/>
      </c>
      <c r="T81" s="711" t="str">
        <f t="shared" si="7"/>
        <v/>
      </c>
      <c r="U81" s="711" t="str">
        <f t="shared" si="8"/>
        <v/>
      </c>
      <c r="V81" s="722" t="str">
        <f t="shared" si="9"/>
        <v/>
      </c>
      <c r="W81" s="671"/>
    </row>
    <row r="82" spans="1:23" ht="14.4" customHeight="1" x14ac:dyDescent="0.3">
      <c r="A82" s="726" t="s">
        <v>4270</v>
      </c>
      <c r="B82" s="674"/>
      <c r="C82" s="675"/>
      <c r="D82" s="676"/>
      <c r="E82" s="677">
        <v>1</v>
      </c>
      <c r="F82" s="655">
        <v>7.58</v>
      </c>
      <c r="G82" s="656">
        <v>44</v>
      </c>
      <c r="H82" s="657"/>
      <c r="I82" s="658"/>
      <c r="J82" s="668"/>
      <c r="K82" s="660">
        <v>4.3099999999999996</v>
      </c>
      <c r="L82" s="661">
        <v>2</v>
      </c>
      <c r="M82" s="661">
        <v>15</v>
      </c>
      <c r="N82" s="662">
        <v>5.05</v>
      </c>
      <c r="O82" s="661" t="s">
        <v>3874</v>
      </c>
      <c r="P82" s="678" t="s">
        <v>4271</v>
      </c>
      <c r="Q82" s="663">
        <f t="shared" si="5"/>
        <v>0</v>
      </c>
      <c r="R82" s="663">
        <f t="shared" si="5"/>
        <v>0</v>
      </c>
      <c r="S82" s="674" t="str">
        <f t="shared" si="6"/>
        <v/>
      </c>
      <c r="T82" s="674" t="str">
        <f t="shared" si="7"/>
        <v/>
      </c>
      <c r="U82" s="674" t="str">
        <f t="shared" si="8"/>
        <v/>
      </c>
      <c r="V82" s="679" t="str">
        <f t="shared" si="9"/>
        <v/>
      </c>
      <c r="W82" s="664"/>
    </row>
    <row r="83" spans="1:23" ht="14.4" customHeight="1" x14ac:dyDescent="0.3">
      <c r="A83" s="727" t="s">
        <v>4272</v>
      </c>
      <c r="B83" s="711"/>
      <c r="C83" s="712"/>
      <c r="D83" s="680"/>
      <c r="E83" s="713"/>
      <c r="F83" s="714"/>
      <c r="G83" s="669"/>
      <c r="H83" s="715">
        <v>2</v>
      </c>
      <c r="I83" s="716">
        <v>12.31</v>
      </c>
      <c r="J83" s="670">
        <v>38.5</v>
      </c>
      <c r="K83" s="717">
        <v>4.5599999999999996</v>
      </c>
      <c r="L83" s="718">
        <v>3</v>
      </c>
      <c r="M83" s="718">
        <v>23</v>
      </c>
      <c r="N83" s="719">
        <v>7.66</v>
      </c>
      <c r="O83" s="718" t="s">
        <v>3874</v>
      </c>
      <c r="P83" s="720" t="s">
        <v>4273</v>
      </c>
      <c r="Q83" s="721">
        <f t="shared" si="5"/>
        <v>2</v>
      </c>
      <c r="R83" s="721">
        <f t="shared" si="5"/>
        <v>12.31</v>
      </c>
      <c r="S83" s="711">
        <f t="shared" si="6"/>
        <v>15.32</v>
      </c>
      <c r="T83" s="711">
        <f t="shared" si="7"/>
        <v>77</v>
      </c>
      <c r="U83" s="711">
        <f t="shared" si="8"/>
        <v>61.68</v>
      </c>
      <c r="V83" s="722">
        <f t="shared" si="9"/>
        <v>5.026109660574412</v>
      </c>
      <c r="W83" s="671">
        <v>62</v>
      </c>
    </row>
    <row r="84" spans="1:23" ht="14.4" customHeight="1" x14ac:dyDescent="0.3">
      <c r="A84" s="727" t="s">
        <v>4274</v>
      </c>
      <c r="B84" s="711"/>
      <c r="C84" s="712"/>
      <c r="D84" s="680"/>
      <c r="E84" s="713"/>
      <c r="F84" s="714"/>
      <c r="G84" s="669"/>
      <c r="H84" s="715">
        <v>1</v>
      </c>
      <c r="I84" s="716">
        <v>5.32</v>
      </c>
      <c r="J84" s="670">
        <v>23</v>
      </c>
      <c r="K84" s="717">
        <v>5.32</v>
      </c>
      <c r="L84" s="718">
        <v>4</v>
      </c>
      <c r="M84" s="718">
        <v>33</v>
      </c>
      <c r="N84" s="719">
        <v>10.87</v>
      </c>
      <c r="O84" s="718" t="s">
        <v>3874</v>
      </c>
      <c r="P84" s="720" t="s">
        <v>4275</v>
      </c>
      <c r="Q84" s="721">
        <f t="shared" si="5"/>
        <v>1</v>
      </c>
      <c r="R84" s="721">
        <f t="shared" si="5"/>
        <v>5.32</v>
      </c>
      <c r="S84" s="711">
        <f t="shared" si="6"/>
        <v>10.87</v>
      </c>
      <c r="T84" s="711">
        <f t="shared" si="7"/>
        <v>23</v>
      </c>
      <c r="U84" s="711">
        <f t="shared" si="8"/>
        <v>12.13</v>
      </c>
      <c r="V84" s="722">
        <f t="shared" si="9"/>
        <v>2.1159153633854646</v>
      </c>
      <c r="W84" s="671">
        <v>12</v>
      </c>
    </row>
    <row r="85" spans="1:23" ht="14.4" customHeight="1" x14ac:dyDescent="0.3">
      <c r="A85" s="726" t="s">
        <v>4276</v>
      </c>
      <c r="B85" s="674"/>
      <c r="C85" s="675"/>
      <c r="D85" s="676"/>
      <c r="E85" s="677"/>
      <c r="F85" s="655"/>
      <c r="G85" s="656"/>
      <c r="H85" s="657">
        <v>1</v>
      </c>
      <c r="I85" s="658">
        <v>3.97</v>
      </c>
      <c r="J85" s="659">
        <v>15</v>
      </c>
      <c r="K85" s="660">
        <v>3.97</v>
      </c>
      <c r="L85" s="661">
        <v>2</v>
      </c>
      <c r="M85" s="661">
        <v>19</v>
      </c>
      <c r="N85" s="662">
        <v>6.22</v>
      </c>
      <c r="O85" s="661" t="s">
        <v>4116</v>
      </c>
      <c r="P85" s="678" t="s">
        <v>4277</v>
      </c>
      <c r="Q85" s="663">
        <f t="shared" si="5"/>
        <v>1</v>
      </c>
      <c r="R85" s="663">
        <f t="shared" si="5"/>
        <v>3.97</v>
      </c>
      <c r="S85" s="674">
        <f t="shared" si="6"/>
        <v>6.22</v>
      </c>
      <c r="T85" s="674">
        <f t="shared" si="7"/>
        <v>15</v>
      </c>
      <c r="U85" s="674">
        <f t="shared" si="8"/>
        <v>8.7800000000000011</v>
      </c>
      <c r="V85" s="679">
        <f t="shared" si="9"/>
        <v>2.4115755627009645</v>
      </c>
      <c r="W85" s="664">
        <v>9</v>
      </c>
    </row>
    <row r="86" spans="1:23" ht="14.4" customHeight="1" x14ac:dyDescent="0.3">
      <c r="A86" s="726" t="s">
        <v>4278</v>
      </c>
      <c r="B86" s="665">
        <v>2</v>
      </c>
      <c r="C86" s="666">
        <v>10.92</v>
      </c>
      <c r="D86" s="667">
        <v>45</v>
      </c>
      <c r="E86" s="677"/>
      <c r="F86" s="655"/>
      <c r="G86" s="656"/>
      <c r="H86" s="661">
        <v>1</v>
      </c>
      <c r="I86" s="655">
        <v>2.04</v>
      </c>
      <c r="J86" s="659">
        <v>15</v>
      </c>
      <c r="K86" s="660">
        <v>2.04</v>
      </c>
      <c r="L86" s="661">
        <v>3</v>
      </c>
      <c r="M86" s="661">
        <v>24</v>
      </c>
      <c r="N86" s="662">
        <v>8.15</v>
      </c>
      <c r="O86" s="661" t="s">
        <v>4116</v>
      </c>
      <c r="P86" s="678" t="s">
        <v>4279</v>
      </c>
      <c r="Q86" s="663">
        <f t="shared" si="5"/>
        <v>-1</v>
      </c>
      <c r="R86" s="663">
        <f t="shared" si="5"/>
        <v>-8.879999999999999</v>
      </c>
      <c r="S86" s="674">
        <f t="shared" si="6"/>
        <v>8.15</v>
      </c>
      <c r="T86" s="674">
        <f t="shared" si="7"/>
        <v>15</v>
      </c>
      <c r="U86" s="674">
        <f t="shared" si="8"/>
        <v>6.85</v>
      </c>
      <c r="V86" s="679">
        <f t="shared" si="9"/>
        <v>1.8404907975460121</v>
      </c>
      <c r="W86" s="664">
        <v>7</v>
      </c>
    </row>
    <row r="87" spans="1:23" ht="14.4" customHeight="1" x14ac:dyDescent="0.3">
      <c r="A87" s="727" t="s">
        <v>4280</v>
      </c>
      <c r="B87" s="723"/>
      <c r="C87" s="724"/>
      <c r="D87" s="673"/>
      <c r="E87" s="713">
        <v>1</v>
      </c>
      <c r="F87" s="714">
        <v>2.38</v>
      </c>
      <c r="G87" s="669">
        <v>21</v>
      </c>
      <c r="H87" s="718"/>
      <c r="I87" s="714"/>
      <c r="J87" s="669"/>
      <c r="K87" s="717">
        <v>2.38</v>
      </c>
      <c r="L87" s="718">
        <v>4</v>
      </c>
      <c r="M87" s="718">
        <v>32</v>
      </c>
      <c r="N87" s="719">
        <v>10.57</v>
      </c>
      <c r="O87" s="718" t="s">
        <v>4116</v>
      </c>
      <c r="P87" s="720" t="s">
        <v>4281</v>
      </c>
      <c r="Q87" s="721">
        <f t="shared" si="5"/>
        <v>0</v>
      </c>
      <c r="R87" s="721">
        <f t="shared" si="5"/>
        <v>0</v>
      </c>
      <c r="S87" s="711" t="str">
        <f t="shared" si="6"/>
        <v/>
      </c>
      <c r="T87" s="711" t="str">
        <f t="shared" si="7"/>
        <v/>
      </c>
      <c r="U87" s="711" t="str">
        <f t="shared" si="8"/>
        <v/>
      </c>
      <c r="V87" s="722" t="str">
        <f t="shared" si="9"/>
        <v/>
      </c>
      <c r="W87" s="671"/>
    </row>
    <row r="88" spans="1:23" ht="14.4" customHeight="1" x14ac:dyDescent="0.3">
      <c r="A88" s="727" t="s">
        <v>4282</v>
      </c>
      <c r="B88" s="723">
        <v>1</v>
      </c>
      <c r="C88" s="724">
        <v>4.71</v>
      </c>
      <c r="D88" s="673">
        <v>49</v>
      </c>
      <c r="E88" s="713"/>
      <c r="F88" s="714"/>
      <c r="G88" s="669"/>
      <c r="H88" s="718"/>
      <c r="I88" s="714"/>
      <c r="J88" s="669"/>
      <c r="K88" s="717">
        <v>3.43</v>
      </c>
      <c r="L88" s="718">
        <v>4</v>
      </c>
      <c r="M88" s="718">
        <v>39</v>
      </c>
      <c r="N88" s="719">
        <v>13.14</v>
      </c>
      <c r="O88" s="718" t="s">
        <v>4116</v>
      </c>
      <c r="P88" s="720" t="s">
        <v>4283</v>
      </c>
      <c r="Q88" s="721">
        <f t="shared" si="5"/>
        <v>-1</v>
      </c>
      <c r="R88" s="721">
        <f t="shared" si="5"/>
        <v>-4.71</v>
      </c>
      <c r="S88" s="711" t="str">
        <f t="shared" si="6"/>
        <v/>
      </c>
      <c r="T88" s="711" t="str">
        <f t="shared" si="7"/>
        <v/>
      </c>
      <c r="U88" s="711" t="str">
        <f t="shared" si="8"/>
        <v/>
      </c>
      <c r="V88" s="722" t="str">
        <f t="shared" si="9"/>
        <v/>
      </c>
      <c r="W88" s="671"/>
    </row>
    <row r="89" spans="1:23" ht="14.4" customHeight="1" x14ac:dyDescent="0.3">
      <c r="A89" s="726" t="s">
        <v>4284</v>
      </c>
      <c r="B89" s="665"/>
      <c r="C89" s="666"/>
      <c r="D89" s="667"/>
      <c r="E89" s="677">
        <v>1</v>
      </c>
      <c r="F89" s="655">
        <v>1.91</v>
      </c>
      <c r="G89" s="656">
        <v>32</v>
      </c>
      <c r="H89" s="661"/>
      <c r="I89" s="655"/>
      <c r="J89" s="656"/>
      <c r="K89" s="660">
        <v>1.91</v>
      </c>
      <c r="L89" s="661">
        <v>6</v>
      </c>
      <c r="M89" s="661">
        <v>56</v>
      </c>
      <c r="N89" s="662">
        <v>18.79</v>
      </c>
      <c r="O89" s="661" t="s">
        <v>4116</v>
      </c>
      <c r="P89" s="678" t="s">
        <v>4285</v>
      </c>
      <c r="Q89" s="663">
        <f t="shared" si="5"/>
        <v>0</v>
      </c>
      <c r="R89" s="663">
        <f t="shared" si="5"/>
        <v>0</v>
      </c>
      <c r="S89" s="674" t="str">
        <f t="shared" si="6"/>
        <v/>
      </c>
      <c r="T89" s="674" t="str">
        <f t="shared" si="7"/>
        <v/>
      </c>
      <c r="U89" s="674" t="str">
        <f t="shared" si="8"/>
        <v/>
      </c>
      <c r="V89" s="679" t="str">
        <f t="shared" si="9"/>
        <v/>
      </c>
      <c r="W89" s="664"/>
    </row>
    <row r="90" spans="1:23" ht="14.4" customHeight="1" x14ac:dyDescent="0.3">
      <c r="A90" s="727" t="s">
        <v>4286</v>
      </c>
      <c r="B90" s="723">
        <v>2</v>
      </c>
      <c r="C90" s="724">
        <v>5.35</v>
      </c>
      <c r="D90" s="673">
        <v>41.5</v>
      </c>
      <c r="E90" s="713"/>
      <c r="F90" s="714"/>
      <c r="G90" s="669"/>
      <c r="H90" s="718"/>
      <c r="I90" s="714"/>
      <c r="J90" s="669"/>
      <c r="K90" s="717">
        <v>2.19</v>
      </c>
      <c r="L90" s="718">
        <v>7</v>
      </c>
      <c r="M90" s="718">
        <v>63</v>
      </c>
      <c r="N90" s="719">
        <v>20.98</v>
      </c>
      <c r="O90" s="718" t="s">
        <v>4116</v>
      </c>
      <c r="P90" s="720" t="s">
        <v>4287</v>
      </c>
      <c r="Q90" s="721">
        <f t="shared" si="5"/>
        <v>-2</v>
      </c>
      <c r="R90" s="721">
        <f t="shared" si="5"/>
        <v>-5.35</v>
      </c>
      <c r="S90" s="711" t="str">
        <f t="shared" si="6"/>
        <v/>
      </c>
      <c r="T90" s="711" t="str">
        <f t="shared" si="7"/>
        <v/>
      </c>
      <c r="U90" s="711" t="str">
        <f t="shared" si="8"/>
        <v/>
      </c>
      <c r="V90" s="722" t="str">
        <f t="shared" si="9"/>
        <v/>
      </c>
      <c r="W90" s="671"/>
    </row>
    <row r="91" spans="1:23" ht="14.4" customHeight="1" x14ac:dyDescent="0.3">
      <c r="A91" s="726" t="s">
        <v>4288</v>
      </c>
      <c r="B91" s="665">
        <v>1</v>
      </c>
      <c r="C91" s="666">
        <v>3.39</v>
      </c>
      <c r="D91" s="667">
        <v>30</v>
      </c>
      <c r="E91" s="677"/>
      <c r="F91" s="655"/>
      <c r="G91" s="656"/>
      <c r="H91" s="661"/>
      <c r="I91" s="655"/>
      <c r="J91" s="656"/>
      <c r="K91" s="660">
        <v>0.98</v>
      </c>
      <c r="L91" s="661">
        <v>1</v>
      </c>
      <c r="M91" s="661">
        <v>12</v>
      </c>
      <c r="N91" s="662">
        <v>4.1500000000000004</v>
      </c>
      <c r="O91" s="661" t="s">
        <v>4116</v>
      </c>
      <c r="P91" s="678" t="s">
        <v>4289</v>
      </c>
      <c r="Q91" s="663">
        <f t="shared" si="5"/>
        <v>-1</v>
      </c>
      <c r="R91" s="663">
        <f t="shared" si="5"/>
        <v>-3.39</v>
      </c>
      <c r="S91" s="674" t="str">
        <f t="shared" si="6"/>
        <v/>
      </c>
      <c r="T91" s="674" t="str">
        <f t="shared" si="7"/>
        <v/>
      </c>
      <c r="U91" s="674" t="str">
        <f t="shared" si="8"/>
        <v/>
      </c>
      <c r="V91" s="679" t="str">
        <f t="shared" si="9"/>
        <v/>
      </c>
      <c r="W91" s="664"/>
    </row>
    <row r="92" spans="1:23" ht="14.4" customHeight="1" x14ac:dyDescent="0.3">
      <c r="A92" s="727" t="s">
        <v>4290</v>
      </c>
      <c r="B92" s="723">
        <v>1</v>
      </c>
      <c r="C92" s="724">
        <v>1.81</v>
      </c>
      <c r="D92" s="673">
        <v>21</v>
      </c>
      <c r="E92" s="713"/>
      <c r="F92" s="714"/>
      <c r="G92" s="669"/>
      <c r="H92" s="718"/>
      <c r="I92" s="714"/>
      <c r="J92" s="669"/>
      <c r="K92" s="717">
        <v>1.81</v>
      </c>
      <c r="L92" s="718">
        <v>3</v>
      </c>
      <c r="M92" s="718">
        <v>25</v>
      </c>
      <c r="N92" s="719">
        <v>8.42</v>
      </c>
      <c r="O92" s="718" t="s">
        <v>4116</v>
      </c>
      <c r="P92" s="720" t="s">
        <v>4291</v>
      </c>
      <c r="Q92" s="721">
        <f t="shared" si="5"/>
        <v>-1</v>
      </c>
      <c r="R92" s="721">
        <f t="shared" si="5"/>
        <v>-1.81</v>
      </c>
      <c r="S92" s="711" t="str">
        <f t="shared" si="6"/>
        <v/>
      </c>
      <c r="T92" s="711" t="str">
        <f t="shared" si="7"/>
        <v/>
      </c>
      <c r="U92" s="711" t="str">
        <f t="shared" si="8"/>
        <v/>
      </c>
      <c r="V92" s="722" t="str">
        <f t="shared" si="9"/>
        <v/>
      </c>
      <c r="W92" s="671"/>
    </row>
    <row r="93" spans="1:23" ht="14.4" customHeight="1" x14ac:dyDescent="0.3">
      <c r="A93" s="726" t="s">
        <v>4292</v>
      </c>
      <c r="B93" s="665">
        <v>1</v>
      </c>
      <c r="C93" s="666">
        <v>2.5</v>
      </c>
      <c r="D93" s="667">
        <v>30</v>
      </c>
      <c r="E93" s="677"/>
      <c r="F93" s="655"/>
      <c r="G93" s="656"/>
      <c r="H93" s="661"/>
      <c r="I93" s="655"/>
      <c r="J93" s="656"/>
      <c r="K93" s="660">
        <v>0.95</v>
      </c>
      <c r="L93" s="661">
        <v>2</v>
      </c>
      <c r="M93" s="661">
        <v>15</v>
      </c>
      <c r="N93" s="662">
        <v>4.92</v>
      </c>
      <c r="O93" s="661" t="s">
        <v>4116</v>
      </c>
      <c r="P93" s="678" t="s">
        <v>4293</v>
      </c>
      <c r="Q93" s="663">
        <f t="shared" si="5"/>
        <v>-1</v>
      </c>
      <c r="R93" s="663">
        <f t="shared" si="5"/>
        <v>-2.5</v>
      </c>
      <c r="S93" s="674" t="str">
        <f t="shared" si="6"/>
        <v/>
      </c>
      <c r="T93" s="674" t="str">
        <f t="shared" si="7"/>
        <v/>
      </c>
      <c r="U93" s="674" t="str">
        <f t="shared" si="8"/>
        <v/>
      </c>
      <c r="V93" s="679" t="str">
        <f t="shared" si="9"/>
        <v/>
      </c>
      <c r="W93" s="664"/>
    </row>
    <row r="94" spans="1:23" ht="14.4" customHeight="1" x14ac:dyDescent="0.3">
      <c r="A94" s="726" t="s">
        <v>4294</v>
      </c>
      <c r="B94" s="674">
        <v>1</v>
      </c>
      <c r="C94" s="675">
        <v>2.63</v>
      </c>
      <c r="D94" s="676">
        <v>30</v>
      </c>
      <c r="E94" s="677"/>
      <c r="F94" s="655"/>
      <c r="G94" s="656"/>
      <c r="H94" s="657"/>
      <c r="I94" s="658"/>
      <c r="J94" s="668"/>
      <c r="K94" s="660">
        <v>0.74</v>
      </c>
      <c r="L94" s="661">
        <v>1</v>
      </c>
      <c r="M94" s="661">
        <v>11</v>
      </c>
      <c r="N94" s="662">
        <v>3.52</v>
      </c>
      <c r="O94" s="661" t="s">
        <v>4116</v>
      </c>
      <c r="P94" s="678" t="s">
        <v>4295</v>
      </c>
      <c r="Q94" s="663">
        <f t="shared" si="5"/>
        <v>-1</v>
      </c>
      <c r="R94" s="663">
        <f t="shared" si="5"/>
        <v>-2.63</v>
      </c>
      <c r="S94" s="674" t="str">
        <f t="shared" si="6"/>
        <v/>
      </c>
      <c r="T94" s="674" t="str">
        <f t="shared" si="7"/>
        <v/>
      </c>
      <c r="U94" s="674" t="str">
        <f t="shared" si="8"/>
        <v/>
      </c>
      <c r="V94" s="679" t="str">
        <f t="shared" si="9"/>
        <v/>
      </c>
      <c r="W94" s="664"/>
    </row>
    <row r="95" spans="1:23" ht="14.4" customHeight="1" x14ac:dyDescent="0.3">
      <c r="A95" s="727" t="s">
        <v>4296</v>
      </c>
      <c r="B95" s="711"/>
      <c r="C95" s="712"/>
      <c r="D95" s="680"/>
      <c r="E95" s="713">
        <v>2</v>
      </c>
      <c r="F95" s="714">
        <v>17.87</v>
      </c>
      <c r="G95" s="669">
        <v>30.5</v>
      </c>
      <c r="H95" s="715">
        <v>2</v>
      </c>
      <c r="I95" s="716">
        <v>2.2200000000000002</v>
      </c>
      <c r="J95" s="670">
        <v>15.5</v>
      </c>
      <c r="K95" s="717">
        <v>1.06</v>
      </c>
      <c r="L95" s="718">
        <v>2</v>
      </c>
      <c r="M95" s="718">
        <v>17</v>
      </c>
      <c r="N95" s="719">
        <v>5.72</v>
      </c>
      <c r="O95" s="718" t="s">
        <v>4116</v>
      </c>
      <c r="P95" s="720" t="s">
        <v>4297</v>
      </c>
      <c r="Q95" s="721">
        <f t="shared" si="5"/>
        <v>2</v>
      </c>
      <c r="R95" s="721">
        <f t="shared" si="5"/>
        <v>2.2200000000000002</v>
      </c>
      <c r="S95" s="711">
        <f t="shared" si="6"/>
        <v>11.44</v>
      </c>
      <c r="T95" s="711">
        <f t="shared" si="7"/>
        <v>31</v>
      </c>
      <c r="U95" s="711">
        <f t="shared" si="8"/>
        <v>19.560000000000002</v>
      </c>
      <c r="V95" s="722">
        <f t="shared" si="9"/>
        <v>2.70979020979021</v>
      </c>
      <c r="W95" s="671">
        <v>20</v>
      </c>
    </row>
    <row r="96" spans="1:23" ht="14.4" customHeight="1" x14ac:dyDescent="0.3">
      <c r="A96" s="727" t="s">
        <v>4298</v>
      </c>
      <c r="B96" s="711">
        <v>1</v>
      </c>
      <c r="C96" s="712">
        <v>2.64</v>
      </c>
      <c r="D96" s="680">
        <v>34</v>
      </c>
      <c r="E96" s="713">
        <v>1</v>
      </c>
      <c r="F96" s="714">
        <v>2.17</v>
      </c>
      <c r="G96" s="669">
        <v>30</v>
      </c>
      <c r="H96" s="715">
        <v>1</v>
      </c>
      <c r="I96" s="716">
        <v>1.97</v>
      </c>
      <c r="J96" s="670">
        <v>28</v>
      </c>
      <c r="K96" s="717">
        <v>1.36</v>
      </c>
      <c r="L96" s="718">
        <v>2</v>
      </c>
      <c r="M96" s="718">
        <v>22</v>
      </c>
      <c r="N96" s="719">
        <v>7.36</v>
      </c>
      <c r="O96" s="718" t="s">
        <v>4116</v>
      </c>
      <c r="P96" s="720" t="s">
        <v>4299</v>
      </c>
      <c r="Q96" s="721">
        <f t="shared" si="5"/>
        <v>0</v>
      </c>
      <c r="R96" s="721">
        <f t="shared" si="5"/>
        <v>-0.67000000000000015</v>
      </c>
      <c r="S96" s="711">
        <f t="shared" si="6"/>
        <v>7.36</v>
      </c>
      <c r="T96" s="711">
        <f t="shared" si="7"/>
        <v>28</v>
      </c>
      <c r="U96" s="711">
        <f t="shared" si="8"/>
        <v>20.64</v>
      </c>
      <c r="V96" s="722">
        <f t="shared" si="9"/>
        <v>3.8043478260869565</v>
      </c>
      <c r="W96" s="671">
        <v>21</v>
      </c>
    </row>
    <row r="97" spans="1:23" ht="14.4" customHeight="1" x14ac:dyDescent="0.3">
      <c r="A97" s="726" t="s">
        <v>4300</v>
      </c>
      <c r="B97" s="674"/>
      <c r="C97" s="675"/>
      <c r="D97" s="676"/>
      <c r="E97" s="657">
        <v>2</v>
      </c>
      <c r="F97" s="658">
        <v>1.1100000000000001</v>
      </c>
      <c r="G97" s="668">
        <v>14</v>
      </c>
      <c r="H97" s="661"/>
      <c r="I97" s="655"/>
      <c r="J97" s="656"/>
      <c r="K97" s="660">
        <v>0.52</v>
      </c>
      <c r="L97" s="661">
        <v>2</v>
      </c>
      <c r="M97" s="661">
        <v>17</v>
      </c>
      <c r="N97" s="662">
        <v>5.55</v>
      </c>
      <c r="O97" s="661" t="s">
        <v>4116</v>
      </c>
      <c r="P97" s="678" t="s">
        <v>4301</v>
      </c>
      <c r="Q97" s="663">
        <f t="shared" si="5"/>
        <v>0</v>
      </c>
      <c r="R97" s="663">
        <f t="shared" si="5"/>
        <v>0</v>
      </c>
      <c r="S97" s="674" t="str">
        <f t="shared" si="6"/>
        <v/>
      </c>
      <c r="T97" s="674" t="str">
        <f t="shared" si="7"/>
        <v/>
      </c>
      <c r="U97" s="674" t="str">
        <f t="shared" si="8"/>
        <v/>
      </c>
      <c r="V97" s="679" t="str">
        <f t="shared" si="9"/>
        <v/>
      </c>
      <c r="W97" s="664"/>
    </row>
    <row r="98" spans="1:23" ht="14.4" customHeight="1" x14ac:dyDescent="0.3">
      <c r="A98" s="727" t="s">
        <v>4302</v>
      </c>
      <c r="B98" s="711">
        <v>1</v>
      </c>
      <c r="C98" s="712">
        <v>0.77</v>
      </c>
      <c r="D98" s="680">
        <v>20</v>
      </c>
      <c r="E98" s="715">
        <v>2</v>
      </c>
      <c r="F98" s="716">
        <v>1.77</v>
      </c>
      <c r="G98" s="672">
        <v>26</v>
      </c>
      <c r="H98" s="718">
        <v>3</v>
      </c>
      <c r="I98" s="714">
        <v>3.82</v>
      </c>
      <c r="J98" s="670">
        <v>29</v>
      </c>
      <c r="K98" s="717">
        <v>0.77</v>
      </c>
      <c r="L98" s="718">
        <v>3</v>
      </c>
      <c r="M98" s="718">
        <v>24</v>
      </c>
      <c r="N98" s="719">
        <v>7.94</v>
      </c>
      <c r="O98" s="718" t="s">
        <v>4116</v>
      </c>
      <c r="P98" s="720" t="s">
        <v>4303</v>
      </c>
      <c r="Q98" s="721">
        <f t="shared" si="5"/>
        <v>2</v>
      </c>
      <c r="R98" s="721">
        <f t="shared" si="5"/>
        <v>3.05</v>
      </c>
      <c r="S98" s="711">
        <f t="shared" si="6"/>
        <v>23.82</v>
      </c>
      <c r="T98" s="711">
        <f t="shared" si="7"/>
        <v>87</v>
      </c>
      <c r="U98" s="711">
        <f t="shared" si="8"/>
        <v>63.18</v>
      </c>
      <c r="V98" s="722">
        <f t="shared" si="9"/>
        <v>3.6523929471032743</v>
      </c>
      <c r="W98" s="671">
        <v>63</v>
      </c>
    </row>
    <row r="99" spans="1:23" ht="14.4" customHeight="1" x14ac:dyDescent="0.3">
      <c r="A99" s="727" t="s">
        <v>4304</v>
      </c>
      <c r="B99" s="711">
        <v>2</v>
      </c>
      <c r="C99" s="712">
        <v>2.5</v>
      </c>
      <c r="D99" s="680">
        <v>21.5</v>
      </c>
      <c r="E99" s="715">
        <v>1</v>
      </c>
      <c r="F99" s="716">
        <v>1.51</v>
      </c>
      <c r="G99" s="672">
        <v>37</v>
      </c>
      <c r="H99" s="718"/>
      <c r="I99" s="714"/>
      <c r="J99" s="669"/>
      <c r="K99" s="717">
        <v>1.25</v>
      </c>
      <c r="L99" s="718">
        <v>4</v>
      </c>
      <c r="M99" s="718">
        <v>33</v>
      </c>
      <c r="N99" s="719">
        <v>11.04</v>
      </c>
      <c r="O99" s="718" t="s">
        <v>4116</v>
      </c>
      <c r="P99" s="720" t="s">
        <v>4305</v>
      </c>
      <c r="Q99" s="721">
        <f t="shared" si="5"/>
        <v>-2</v>
      </c>
      <c r="R99" s="721">
        <f t="shared" si="5"/>
        <v>-2.5</v>
      </c>
      <c r="S99" s="711" t="str">
        <f t="shared" si="6"/>
        <v/>
      </c>
      <c r="T99" s="711" t="str">
        <f t="shared" si="7"/>
        <v/>
      </c>
      <c r="U99" s="711" t="str">
        <f t="shared" si="8"/>
        <v/>
      </c>
      <c r="V99" s="722" t="str">
        <f t="shared" si="9"/>
        <v/>
      </c>
      <c r="W99" s="671"/>
    </row>
    <row r="100" spans="1:23" ht="14.4" customHeight="1" x14ac:dyDescent="0.3">
      <c r="A100" s="726" t="s">
        <v>4306</v>
      </c>
      <c r="B100" s="674">
        <v>3</v>
      </c>
      <c r="C100" s="675">
        <v>1.96</v>
      </c>
      <c r="D100" s="676">
        <v>24</v>
      </c>
      <c r="E100" s="657">
        <v>6</v>
      </c>
      <c r="F100" s="658">
        <v>3.91</v>
      </c>
      <c r="G100" s="668">
        <v>24</v>
      </c>
      <c r="H100" s="661">
        <v>7</v>
      </c>
      <c r="I100" s="655">
        <v>5.14</v>
      </c>
      <c r="J100" s="659">
        <v>22.7</v>
      </c>
      <c r="K100" s="660">
        <v>0.62</v>
      </c>
      <c r="L100" s="661">
        <v>3</v>
      </c>
      <c r="M100" s="661">
        <v>27</v>
      </c>
      <c r="N100" s="662">
        <v>9.1199999999999992</v>
      </c>
      <c r="O100" s="661" t="s">
        <v>4116</v>
      </c>
      <c r="P100" s="678" t="s">
        <v>4307</v>
      </c>
      <c r="Q100" s="663">
        <f t="shared" si="5"/>
        <v>4</v>
      </c>
      <c r="R100" s="663">
        <f t="shared" si="5"/>
        <v>3.1799999999999997</v>
      </c>
      <c r="S100" s="674">
        <f t="shared" si="6"/>
        <v>63.839999999999996</v>
      </c>
      <c r="T100" s="674">
        <f t="shared" si="7"/>
        <v>158.9</v>
      </c>
      <c r="U100" s="674">
        <f t="shared" si="8"/>
        <v>95.06</v>
      </c>
      <c r="V100" s="679">
        <f t="shared" si="9"/>
        <v>2.4890350877192984</v>
      </c>
      <c r="W100" s="664">
        <v>95</v>
      </c>
    </row>
    <row r="101" spans="1:23" ht="14.4" customHeight="1" x14ac:dyDescent="0.3">
      <c r="A101" s="727" t="s">
        <v>4308</v>
      </c>
      <c r="B101" s="711">
        <v>6</v>
      </c>
      <c r="C101" s="712">
        <v>4.99</v>
      </c>
      <c r="D101" s="680">
        <v>27.3</v>
      </c>
      <c r="E101" s="715">
        <v>18</v>
      </c>
      <c r="F101" s="716">
        <v>13.69</v>
      </c>
      <c r="G101" s="672">
        <v>23.4</v>
      </c>
      <c r="H101" s="718">
        <v>12</v>
      </c>
      <c r="I101" s="714">
        <v>9.36</v>
      </c>
      <c r="J101" s="670">
        <v>25.8</v>
      </c>
      <c r="K101" s="717">
        <v>0.71</v>
      </c>
      <c r="L101" s="718">
        <v>3</v>
      </c>
      <c r="M101" s="718">
        <v>31</v>
      </c>
      <c r="N101" s="719">
        <v>10.24</v>
      </c>
      <c r="O101" s="718" t="s">
        <v>4116</v>
      </c>
      <c r="P101" s="720" t="s">
        <v>4309</v>
      </c>
      <c r="Q101" s="721">
        <f t="shared" si="5"/>
        <v>6</v>
      </c>
      <c r="R101" s="721">
        <f t="shared" si="5"/>
        <v>4.3699999999999992</v>
      </c>
      <c r="S101" s="711">
        <f t="shared" si="6"/>
        <v>122.88</v>
      </c>
      <c r="T101" s="711">
        <f t="shared" si="7"/>
        <v>309.60000000000002</v>
      </c>
      <c r="U101" s="711">
        <f t="shared" si="8"/>
        <v>186.72000000000003</v>
      </c>
      <c r="V101" s="722">
        <f t="shared" si="9"/>
        <v>2.5195312500000004</v>
      </c>
      <c r="W101" s="671">
        <v>186</v>
      </c>
    </row>
    <row r="102" spans="1:23" ht="14.4" customHeight="1" x14ac:dyDescent="0.3">
      <c r="A102" s="727" t="s">
        <v>4310</v>
      </c>
      <c r="B102" s="711">
        <v>8</v>
      </c>
      <c r="C102" s="712">
        <v>9.4600000000000009</v>
      </c>
      <c r="D102" s="680">
        <v>27.6</v>
      </c>
      <c r="E102" s="715">
        <v>16</v>
      </c>
      <c r="F102" s="716">
        <v>17.649999999999999</v>
      </c>
      <c r="G102" s="672">
        <v>26.1</v>
      </c>
      <c r="H102" s="718">
        <v>5</v>
      </c>
      <c r="I102" s="714">
        <v>5.98</v>
      </c>
      <c r="J102" s="670">
        <v>30.4</v>
      </c>
      <c r="K102" s="717">
        <v>0.98</v>
      </c>
      <c r="L102" s="718">
        <v>4</v>
      </c>
      <c r="M102" s="718">
        <v>36</v>
      </c>
      <c r="N102" s="719">
        <v>12.11</v>
      </c>
      <c r="O102" s="718" t="s">
        <v>4116</v>
      </c>
      <c r="P102" s="720" t="s">
        <v>4311</v>
      </c>
      <c r="Q102" s="721">
        <f t="shared" si="5"/>
        <v>-3</v>
      </c>
      <c r="R102" s="721">
        <f t="shared" si="5"/>
        <v>-3.4800000000000004</v>
      </c>
      <c r="S102" s="711">
        <f t="shared" si="6"/>
        <v>60.55</v>
      </c>
      <c r="T102" s="711">
        <f t="shared" si="7"/>
        <v>152</v>
      </c>
      <c r="U102" s="711">
        <f t="shared" si="8"/>
        <v>91.45</v>
      </c>
      <c r="V102" s="722">
        <f t="shared" si="9"/>
        <v>2.5103220478943022</v>
      </c>
      <c r="W102" s="671">
        <v>92</v>
      </c>
    </row>
    <row r="103" spans="1:23" ht="14.4" customHeight="1" x14ac:dyDescent="0.3">
      <c r="A103" s="726" t="s">
        <v>4312</v>
      </c>
      <c r="B103" s="674"/>
      <c r="C103" s="675"/>
      <c r="D103" s="676"/>
      <c r="E103" s="677">
        <v>1</v>
      </c>
      <c r="F103" s="655">
        <v>0.5</v>
      </c>
      <c r="G103" s="656">
        <v>15</v>
      </c>
      <c r="H103" s="657">
        <v>1</v>
      </c>
      <c r="I103" s="658">
        <v>0.45</v>
      </c>
      <c r="J103" s="659">
        <v>24</v>
      </c>
      <c r="K103" s="660">
        <v>0.45</v>
      </c>
      <c r="L103" s="661">
        <v>3</v>
      </c>
      <c r="M103" s="661">
        <v>24</v>
      </c>
      <c r="N103" s="662">
        <v>8.01</v>
      </c>
      <c r="O103" s="661" t="s">
        <v>4116</v>
      </c>
      <c r="P103" s="678" t="s">
        <v>4313</v>
      </c>
      <c r="Q103" s="663">
        <f t="shared" si="5"/>
        <v>1</v>
      </c>
      <c r="R103" s="663">
        <f t="shared" si="5"/>
        <v>0.45</v>
      </c>
      <c r="S103" s="674">
        <f t="shared" si="6"/>
        <v>8.01</v>
      </c>
      <c r="T103" s="674">
        <f t="shared" si="7"/>
        <v>24</v>
      </c>
      <c r="U103" s="674">
        <f t="shared" si="8"/>
        <v>15.99</v>
      </c>
      <c r="V103" s="679">
        <f t="shared" si="9"/>
        <v>2.9962546816479403</v>
      </c>
      <c r="W103" s="664">
        <v>16</v>
      </c>
    </row>
    <row r="104" spans="1:23" ht="14.4" customHeight="1" x14ac:dyDescent="0.3">
      <c r="A104" s="727" t="s">
        <v>4314</v>
      </c>
      <c r="B104" s="711"/>
      <c r="C104" s="712"/>
      <c r="D104" s="680"/>
      <c r="E104" s="713">
        <v>1</v>
      </c>
      <c r="F104" s="714">
        <v>0.51</v>
      </c>
      <c r="G104" s="669">
        <v>14</v>
      </c>
      <c r="H104" s="715">
        <v>2</v>
      </c>
      <c r="I104" s="716">
        <v>1.41</v>
      </c>
      <c r="J104" s="670">
        <v>33</v>
      </c>
      <c r="K104" s="717">
        <v>0.51</v>
      </c>
      <c r="L104" s="718">
        <v>3</v>
      </c>
      <c r="M104" s="718">
        <v>27</v>
      </c>
      <c r="N104" s="719">
        <v>8.9600000000000009</v>
      </c>
      <c r="O104" s="718" t="s">
        <v>4116</v>
      </c>
      <c r="P104" s="720" t="s">
        <v>4315</v>
      </c>
      <c r="Q104" s="721">
        <f t="shared" si="5"/>
        <v>2</v>
      </c>
      <c r="R104" s="721">
        <f t="shared" si="5"/>
        <v>1.41</v>
      </c>
      <c r="S104" s="711">
        <f t="shared" si="6"/>
        <v>17.920000000000002</v>
      </c>
      <c r="T104" s="711">
        <f t="shared" si="7"/>
        <v>66</v>
      </c>
      <c r="U104" s="711">
        <f t="shared" si="8"/>
        <v>48.08</v>
      </c>
      <c r="V104" s="722">
        <f t="shared" si="9"/>
        <v>3.683035714285714</v>
      </c>
      <c r="W104" s="671">
        <v>48</v>
      </c>
    </row>
    <row r="105" spans="1:23" ht="14.4" customHeight="1" x14ac:dyDescent="0.3">
      <c r="A105" s="727" t="s">
        <v>4316</v>
      </c>
      <c r="B105" s="711">
        <v>1</v>
      </c>
      <c r="C105" s="712">
        <v>1.38</v>
      </c>
      <c r="D105" s="680">
        <v>43</v>
      </c>
      <c r="E105" s="713"/>
      <c r="F105" s="714"/>
      <c r="G105" s="669"/>
      <c r="H105" s="715">
        <v>1</v>
      </c>
      <c r="I105" s="716">
        <v>0.73</v>
      </c>
      <c r="J105" s="670">
        <v>31</v>
      </c>
      <c r="K105" s="717">
        <v>0.62</v>
      </c>
      <c r="L105" s="718">
        <v>3</v>
      </c>
      <c r="M105" s="718">
        <v>28</v>
      </c>
      <c r="N105" s="719">
        <v>9.49</v>
      </c>
      <c r="O105" s="718" t="s">
        <v>4116</v>
      </c>
      <c r="P105" s="720" t="s">
        <v>4317</v>
      </c>
      <c r="Q105" s="721">
        <f t="shared" si="5"/>
        <v>0</v>
      </c>
      <c r="R105" s="721">
        <f t="shared" si="5"/>
        <v>-0.64999999999999991</v>
      </c>
      <c r="S105" s="711">
        <f t="shared" si="6"/>
        <v>9.49</v>
      </c>
      <c r="T105" s="711">
        <f t="shared" si="7"/>
        <v>31</v>
      </c>
      <c r="U105" s="711">
        <f t="shared" si="8"/>
        <v>21.509999999999998</v>
      </c>
      <c r="V105" s="722">
        <f t="shared" si="9"/>
        <v>3.2665964172813489</v>
      </c>
      <c r="W105" s="671">
        <v>22</v>
      </c>
    </row>
    <row r="106" spans="1:23" ht="14.4" customHeight="1" x14ac:dyDescent="0.3">
      <c r="A106" s="726" t="s">
        <v>4318</v>
      </c>
      <c r="B106" s="674"/>
      <c r="C106" s="675"/>
      <c r="D106" s="676"/>
      <c r="E106" s="657">
        <v>1</v>
      </c>
      <c r="F106" s="658">
        <v>4.59</v>
      </c>
      <c r="G106" s="668">
        <v>58</v>
      </c>
      <c r="H106" s="661"/>
      <c r="I106" s="655"/>
      <c r="J106" s="656"/>
      <c r="K106" s="660">
        <v>2.81</v>
      </c>
      <c r="L106" s="661">
        <v>5</v>
      </c>
      <c r="M106" s="661">
        <v>43</v>
      </c>
      <c r="N106" s="662">
        <v>14.31</v>
      </c>
      <c r="O106" s="661" t="s">
        <v>4116</v>
      </c>
      <c r="P106" s="678" t="s">
        <v>4319</v>
      </c>
      <c r="Q106" s="663">
        <f t="shared" si="5"/>
        <v>0</v>
      </c>
      <c r="R106" s="663">
        <f t="shared" si="5"/>
        <v>0</v>
      </c>
      <c r="S106" s="674" t="str">
        <f t="shared" si="6"/>
        <v/>
      </c>
      <c r="T106" s="674" t="str">
        <f t="shared" si="7"/>
        <v/>
      </c>
      <c r="U106" s="674" t="str">
        <f t="shared" si="8"/>
        <v/>
      </c>
      <c r="V106" s="679" t="str">
        <f t="shared" si="9"/>
        <v/>
      </c>
      <c r="W106" s="664"/>
    </row>
    <row r="107" spans="1:23" ht="14.4" customHeight="1" x14ac:dyDescent="0.3">
      <c r="A107" s="726" t="s">
        <v>4320</v>
      </c>
      <c r="B107" s="674">
        <v>3</v>
      </c>
      <c r="C107" s="675">
        <v>1.73</v>
      </c>
      <c r="D107" s="676">
        <v>19</v>
      </c>
      <c r="E107" s="657">
        <v>5</v>
      </c>
      <c r="F107" s="658">
        <v>3.16</v>
      </c>
      <c r="G107" s="668">
        <v>20.2</v>
      </c>
      <c r="H107" s="661">
        <v>2</v>
      </c>
      <c r="I107" s="655">
        <v>1.06</v>
      </c>
      <c r="J107" s="659">
        <v>19.5</v>
      </c>
      <c r="K107" s="660">
        <v>0.46</v>
      </c>
      <c r="L107" s="661">
        <v>2</v>
      </c>
      <c r="M107" s="661">
        <v>20</v>
      </c>
      <c r="N107" s="662">
        <v>6.7</v>
      </c>
      <c r="O107" s="661" t="s">
        <v>4116</v>
      </c>
      <c r="P107" s="678" t="s">
        <v>4321</v>
      </c>
      <c r="Q107" s="663">
        <f t="shared" si="5"/>
        <v>-1</v>
      </c>
      <c r="R107" s="663">
        <f t="shared" si="5"/>
        <v>-0.66999999999999993</v>
      </c>
      <c r="S107" s="674">
        <f t="shared" si="6"/>
        <v>13.4</v>
      </c>
      <c r="T107" s="674">
        <f t="shared" si="7"/>
        <v>39</v>
      </c>
      <c r="U107" s="674">
        <f t="shared" si="8"/>
        <v>25.6</v>
      </c>
      <c r="V107" s="679">
        <f t="shared" si="9"/>
        <v>2.9104477611940296</v>
      </c>
      <c r="W107" s="664">
        <v>26</v>
      </c>
    </row>
    <row r="108" spans="1:23" ht="14.4" customHeight="1" x14ac:dyDescent="0.3">
      <c r="A108" s="727" t="s">
        <v>4322</v>
      </c>
      <c r="B108" s="711">
        <v>3</v>
      </c>
      <c r="C108" s="712">
        <v>2.5</v>
      </c>
      <c r="D108" s="680">
        <v>26</v>
      </c>
      <c r="E108" s="715">
        <v>7</v>
      </c>
      <c r="F108" s="716">
        <v>5.04</v>
      </c>
      <c r="G108" s="672">
        <v>21.7</v>
      </c>
      <c r="H108" s="718">
        <v>2</v>
      </c>
      <c r="I108" s="714">
        <v>1.26</v>
      </c>
      <c r="J108" s="670">
        <v>27.5</v>
      </c>
      <c r="K108" s="717">
        <v>0.59</v>
      </c>
      <c r="L108" s="718">
        <v>3</v>
      </c>
      <c r="M108" s="718">
        <v>28</v>
      </c>
      <c r="N108" s="719">
        <v>9.18</v>
      </c>
      <c r="O108" s="718" t="s">
        <v>4116</v>
      </c>
      <c r="P108" s="720" t="s">
        <v>4323</v>
      </c>
      <c r="Q108" s="721">
        <f t="shared" si="5"/>
        <v>-1</v>
      </c>
      <c r="R108" s="721">
        <f t="shared" si="5"/>
        <v>-1.24</v>
      </c>
      <c r="S108" s="711">
        <f t="shared" si="6"/>
        <v>18.36</v>
      </c>
      <c r="T108" s="711">
        <f t="shared" si="7"/>
        <v>55</v>
      </c>
      <c r="U108" s="711">
        <f t="shared" si="8"/>
        <v>36.64</v>
      </c>
      <c r="V108" s="722">
        <f t="shared" si="9"/>
        <v>2.9956427015250546</v>
      </c>
      <c r="W108" s="671">
        <v>37</v>
      </c>
    </row>
    <row r="109" spans="1:23" ht="14.4" customHeight="1" x14ac:dyDescent="0.3">
      <c r="A109" s="727" t="s">
        <v>4324</v>
      </c>
      <c r="B109" s="711">
        <v>1</v>
      </c>
      <c r="C109" s="712">
        <v>0.68</v>
      </c>
      <c r="D109" s="680">
        <v>15</v>
      </c>
      <c r="E109" s="715">
        <v>1</v>
      </c>
      <c r="F109" s="716">
        <v>1.22</v>
      </c>
      <c r="G109" s="672">
        <v>41</v>
      </c>
      <c r="H109" s="718"/>
      <c r="I109" s="714"/>
      <c r="J109" s="669"/>
      <c r="K109" s="717">
        <v>0.68</v>
      </c>
      <c r="L109" s="718">
        <v>3</v>
      </c>
      <c r="M109" s="718">
        <v>28</v>
      </c>
      <c r="N109" s="719">
        <v>9.17</v>
      </c>
      <c r="O109" s="718" t="s">
        <v>4116</v>
      </c>
      <c r="P109" s="720" t="s">
        <v>4325</v>
      </c>
      <c r="Q109" s="721">
        <f t="shared" si="5"/>
        <v>-1</v>
      </c>
      <c r="R109" s="721">
        <f t="shared" si="5"/>
        <v>-0.68</v>
      </c>
      <c r="S109" s="711" t="str">
        <f t="shared" si="6"/>
        <v/>
      </c>
      <c r="T109" s="711" t="str">
        <f t="shared" si="7"/>
        <v/>
      </c>
      <c r="U109" s="711" t="str">
        <f t="shared" si="8"/>
        <v/>
      </c>
      <c r="V109" s="722" t="str">
        <f t="shared" si="9"/>
        <v/>
      </c>
      <c r="W109" s="671"/>
    </row>
    <row r="110" spans="1:23" ht="14.4" customHeight="1" x14ac:dyDescent="0.3">
      <c r="A110" s="726" t="s">
        <v>4326</v>
      </c>
      <c r="B110" s="665">
        <v>6</v>
      </c>
      <c r="C110" s="666">
        <v>4.13</v>
      </c>
      <c r="D110" s="667">
        <v>21.2</v>
      </c>
      <c r="E110" s="677">
        <v>2</v>
      </c>
      <c r="F110" s="655">
        <v>1.4</v>
      </c>
      <c r="G110" s="656">
        <v>23.5</v>
      </c>
      <c r="H110" s="661">
        <v>3</v>
      </c>
      <c r="I110" s="655">
        <v>1.84</v>
      </c>
      <c r="J110" s="659">
        <v>21.3</v>
      </c>
      <c r="K110" s="660">
        <v>0.35</v>
      </c>
      <c r="L110" s="661">
        <v>2</v>
      </c>
      <c r="M110" s="661">
        <v>15</v>
      </c>
      <c r="N110" s="662">
        <v>4.9000000000000004</v>
      </c>
      <c r="O110" s="661" t="s">
        <v>4116</v>
      </c>
      <c r="P110" s="678" t="s">
        <v>4327</v>
      </c>
      <c r="Q110" s="663">
        <f t="shared" si="5"/>
        <v>-3</v>
      </c>
      <c r="R110" s="663">
        <f t="shared" si="5"/>
        <v>-2.29</v>
      </c>
      <c r="S110" s="674">
        <f t="shared" si="6"/>
        <v>14.700000000000001</v>
      </c>
      <c r="T110" s="674">
        <f t="shared" si="7"/>
        <v>63.900000000000006</v>
      </c>
      <c r="U110" s="674">
        <f t="shared" si="8"/>
        <v>49.2</v>
      </c>
      <c r="V110" s="679">
        <f t="shared" si="9"/>
        <v>4.3469387755102042</v>
      </c>
      <c r="W110" s="664">
        <v>49</v>
      </c>
    </row>
    <row r="111" spans="1:23" ht="14.4" customHeight="1" x14ac:dyDescent="0.3">
      <c r="A111" s="727" t="s">
        <v>4328</v>
      </c>
      <c r="B111" s="723">
        <v>4</v>
      </c>
      <c r="C111" s="724">
        <v>2.98</v>
      </c>
      <c r="D111" s="673">
        <v>25.8</v>
      </c>
      <c r="E111" s="713">
        <v>4</v>
      </c>
      <c r="F111" s="714">
        <v>2.2599999999999998</v>
      </c>
      <c r="G111" s="669">
        <v>16</v>
      </c>
      <c r="H111" s="718"/>
      <c r="I111" s="714"/>
      <c r="J111" s="669"/>
      <c r="K111" s="717">
        <v>0.52</v>
      </c>
      <c r="L111" s="718">
        <v>3</v>
      </c>
      <c r="M111" s="718">
        <v>23</v>
      </c>
      <c r="N111" s="719">
        <v>7.73</v>
      </c>
      <c r="O111" s="718" t="s">
        <v>4116</v>
      </c>
      <c r="P111" s="720" t="s">
        <v>4329</v>
      </c>
      <c r="Q111" s="721">
        <f t="shared" si="5"/>
        <v>-4</v>
      </c>
      <c r="R111" s="721">
        <f t="shared" si="5"/>
        <v>-2.98</v>
      </c>
      <c r="S111" s="711" t="str">
        <f t="shared" si="6"/>
        <v/>
      </c>
      <c r="T111" s="711" t="str">
        <f t="shared" si="7"/>
        <v/>
      </c>
      <c r="U111" s="711" t="str">
        <f t="shared" si="8"/>
        <v/>
      </c>
      <c r="V111" s="722" t="str">
        <f t="shared" si="9"/>
        <v/>
      </c>
      <c r="W111" s="671"/>
    </row>
    <row r="112" spans="1:23" ht="14.4" customHeight="1" x14ac:dyDescent="0.3">
      <c r="A112" s="727" t="s">
        <v>4330</v>
      </c>
      <c r="B112" s="723">
        <v>3</v>
      </c>
      <c r="C112" s="724">
        <v>2.17</v>
      </c>
      <c r="D112" s="673">
        <v>25.3</v>
      </c>
      <c r="E112" s="713">
        <v>5</v>
      </c>
      <c r="F112" s="714">
        <v>4.13</v>
      </c>
      <c r="G112" s="669">
        <v>27.4</v>
      </c>
      <c r="H112" s="718">
        <v>1</v>
      </c>
      <c r="I112" s="714">
        <v>0.72</v>
      </c>
      <c r="J112" s="670">
        <v>10</v>
      </c>
      <c r="K112" s="717">
        <v>0.72</v>
      </c>
      <c r="L112" s="718">
        <v>3</v>
      </c>
      <c r="M112" s="718">
        <v>28</v>
      </c>
      <c r="N112" s="719">
        <v>9.44</v>
      </c>
      <c r="O112" s="718" t="s">
        <v>4116</v>
      </c>
      <c r="P112" s="720" t="s">
        <v>4331</v>
      </c>
      <c r="Q112" s="721">
        <f t="shared" si="5"/>
        <v>-2</v>
      </c>
      <c r="R112" s="721">
        <f t="shared" si="5"/>
        <v>-1.45</v>
      </c>
      <c r="S112" s="711">
        <f t="shared" si="6"/>
        <v>9.44</v>
      </c>
      <c r="T112" s="711">
        <f t="shared" si="7"/>
        <v>10</v>
      </c>
      <c r="U112" s="711">
        <f t="shared" si="8"/>
        <v>0.5600000000000005</v>
      </c>
      <c r="V112" s="722">
        <f t="shared" si="9"/>
        <v>1.0593220338983051</v>
      </c>
      <c r="W112" s="671">
        <v>1</v>
      </c>
    </row>
    <row r="113" spans="1:23" ht="14.4" customHeight="1" x14ac:dyDescent="0.3">
      <c r="A113" s="726" t="s">
        <v>4332</v>
      </c>
      <c r="B113" s="674"/>
      <c r="C113" s="675"/>
      <c r="D113" s="676"/>
      <c r="E113" s="677">
        <v>1</v>
      </c>
      <c r="F113" s="655">
        <v>0.36</v>
      </c>
      <c r="G113" s="656">
        <v>16</v>
      </c>
      <c r="H113" s="657">
        <v>2</v>
      </c>
      <c r="I113" s="658">
        <v>1.71</v>
      </c>
      <c r="J113" s="659">
        <v>22</v>
      </c>
      <c r="K113" s="660">
        <v>0.33</v>
      </c>
      <c r="L113" s="661">
        <v>2</v>
      </c>
      <c r="M113" s="661">
        <v>15</v>
      </c>
      <c r="N113" s="662">
        <v>5.1100000000000003</v>
      </c>
      <c r="O113" s="661" t="s">
        <v>4116</v>
      </c>
      <c r="P113" s="678" t="s">
        <v>4333</v>
      </c>
      <c r="Q113" s="663">
        <f t="shared" si="5"/>
        <v>2</v>
      </c>
      <c r="R113" s="663">
        <f t="shared" si="5"/>
        <v>1.71</v>
      </c>
      <c r="S113" s="674">
        <f t="shared" si="6"/>
        <v>10.220000000000001</v>
      </c>
      <c r="T113" s="674">
        <f t="shared" si="7"/>
        <v>44</v>
      </c>
      <c r="U113" s="674">
        <f t="shared" si="8"/>
        <v>33.78</v>
      </c>
      <c r="V113" s="679">
        <f t="shared" si="9"/>
        <v>4.3052837573385512</v>
      </c>
      <c r="W113" s="664">
        <v>34</v>
      </c>
    </row>
    <row r="114" spans="1:23" ht="14.4" customHeight="1" x14ac:dyDescent="0.3">
      <c r="A114" s="727" t="s">
        <v>4334</v>
      </c>
      <c r="B114" s="711">
        <v>1</v>
      </c>
      <c r="C114" s="712">
        <v>0.81</v>
      </c>
      <c r="D114" s="680">
        <v>29</v>
      </c>
      <c r="E114" s="713"/>
      <c r="F114" s="714"/>
      <c r="G114" s="669"/>
      <c r="H114" s="715">
        <v>3</v>
      </c>
      <c r="I114" s="716">
        <v>1.5</v>
      </c>
      <c r="J114" s="670">
        <v>21</v>
      </c>
      <c r="K114" s="717">
        <v>0.41</v>
      </c>
      <c r="L114" s="718">
        <v>2</v>
      </c>
      <c r="M114" s="718">
        <v>19</v>
      </c>
      <c r="N114" s="719">
        <v>6.36</v>
      </c>
      <c r="O114" s="718" t="s">
        <v>4116</v>
      </c>
      <c r="P114" s="720" t="s">
        <v>4335</v>
      </c>
      <c r="Q114" s="721">
        <f t="shared" si="5"/>
        <v>2</v>
      </c>
      <c r="R114" s="721">
        <f t="shared" si="5"/>
        <v>0.69</v>
      </c>
      <c r="S114" s="711">
        <f t="shared" si="6"/>
        <v>19.080000000000002</v>
      </c>
      <c r="T114" s="711">
        <f t="shared" si="7"/>
        <v>63</v>
      </c>
      <c r="U114" s="711">
        <f t="shared" si="8"/>
        <v>43.92</v>
      </c>
      <c r="V114" s="722">
        <f t="shared" si="9"/>
        <v>3.3018867924528297</v>
      </c>
      <c r="W114" s="671">
        <v>44</v>
      </c>
    </row>
    <row r="115" spans="1:23" ht="14.4" customHeight="1" x14ac:dyDescent="0.3">
      <c r="A115" s="727" t="s">
        <v>4336</v>
      </c>
      <c r="B115" s="711"/>
      <c r="C115" s="712"/>
      <c r="D115" s="680"/>
      <c r="E115" s="713">
        <v>1</v>
      </c>
      <c r="F115" s="714">
        <v>0.56999999999999995</v>
      </c>
      <c r="G115" s="669">
        <v>24</v>
      </c>
      <c r="H115" s="715"/>
      <c r="I115" s="716"/>
      <c r="J115" s="672"/>
      <c r="K115" s="717">
        <v>0.53</v>
      </c>
      <c r="L115" s="718">
        <v>3</v>
      </c>
      <c r="M115" s="718">
        <v>23</v>
      </c>
      <c r="N115" s="719">
        <v>7.53</v>
      </c>
      <c r="O115" s="718" t="s">
        <v>4116</v>
      </c>
      <c r="P115" s="720" t="s">
        <v>4337</v>
      </c>
      <c r="Q115" s="721">
        <f t="shared" si="5"/>
        <v>0</v>
      </c>
      <c r="R115" s="721">
        <f t="shared" si="5"/>
        <v>0</v>
      </c>
      <c r="S115" s="711" t="str">
        <f t="shared" si="6"/>
        <v/>
      </c>
      <c r="T115" s="711" t="str">
        <f t="shared" si="7"/>
        <v/>
      </c>
      <c r="U115" s="711" t="str">
        <f t="shared" si="8"/>
        <v/>
      </c>
      <c r="V115" s="722" t="str">
        <f t="shared" si="9"/>
        <v/>
      </c>
      <c r="W115" s="671"/>
    </row>
    <row r="116" spans="1:23" ht="14.4" customHeight="1" x14ac:dyDescent="0.3">
      <c r="A116" s="726" t="s">
        <v>4338</v>
      </c>
      <c r="B116" s="674"/>
      <c r="C116" s="675"/>
      <c r="D116" s="676"/>
      <c r="E116" s="677">
        <v>1</v>
      </c>
      <c r="F116" s="655">
        <v>0.62</v>
      </c>
      <c r="G116" s="656">
        <v>16</v>
      </c>
      <c r="H116" s="657">
        <v>1</v>
      </c>
      <c r="I116" s="658">
        <v>0.71</v>
      </c>
      <c r="J116" s="659">
        <v>27</v>
      </c>
      <c r="K116" s="660">
        <v>0.62</v>
      </c>
      <c r="L116" s="661">
        <v>3</v>
      </c>
      <c r="M116" s="661">
        <v>25</v>
      </c>
      <c r="N116" s="662">
        <v>8.19</v>
      </c>
      <c r="O116" s="661" t="s">
        <v>4116</v>
      </c>
      <c r="P116" s="678" t="s">
        <v>4339</v>
      </c>
      <c r="Q116" s="663">
        <f t="shared" si="5"/>
        <v>1</v>
      </c>
      <c r="R116" s="663">
        <f t="shared" si="5"/>
        <v>0.71</v>
      </c>
      <c r="S116" s="674">
        <f t="shared" si="6"/>
        <v>8.19</v>
      </c>
      <c r="T116" s="674">
        <f t="shared" si="7"/>
        <v>27</v>
      </c>
      <c r="U116" s="674">
        <f t="shared" si="8"/>
        <v>18.810000000000002</v>
      </c>
      <c r="V116" s="679">
        <f t="shared" si="9"/>
        <v>3.296703296703297</v>
      </c>
      <c r="W116" s="664">
        <v>19</v>
      </c>
    </row>
    <row r="117" spans="1:23" ht="14.4" customHeight="1" x14ac:dyDescent="0.3">
      <c r="A117" s="727" t="s">
        <v>4340</v>
      </c>
      <c r="B117" s="711">
        <v>1</v>
      </c>
      <c r="C117" s="712">
        <v>1</v>
      </c>
      <c r="D117" s="680">
        <v>23</v>
      </c>
      <c r="E117" s="713"/>
      <c r="F117" s="714"/>
      <c r="G117" s="669"/>
      <c r="H117" s="715"/>
      <c r="I117" s="716"/>
      <c r="J117" s="672"/>
      <c r="K117" s="717">
        <v>0.93</v>
      </c>
      <c r="L117" s="718">
        <v>4</v>
      </c>
      <c r="M117" s="718">
        <v>32</v>
      </c>
      <c r="N117" s="719">
        <v>10.6</v>
      </c>
      <c r="O117" s="718" t="s">
        <v>4116</v>
      </c>
      <c r="P117" s="720" t="s">
        <v>4341</v>
      </c>
      <c r="Q117" s="721">
        <f t="shared" si="5"/>
        <v>-1</v>
      </c>
      <c r="R117" s="721">
        <f t="shared" si="5"/>
        <v>-1</v>
      </c>
      <c r="S117" s="711" t="str">
        <f t="shared" si="6"/>
        <v/>
      </c>
      <c r="T117" s="711" t="str">
        <f t="shared" si="7"/>
        <v/>
      </c>
      <c r="U117" s="711" t="str">
        <f t="shared" si="8"/>
        <v/>
      </c>
      <c r="V117" s="722" t="str">
        <f t="shared" si="9"/>
        <v/>
      </c>
      <c r="W117" s="671"/>
    </row>
    <row r="118" spans="1:23" ht="14.4" customHeight="1" x14ac:dyDescent="0.3">
      <c r="A118" s="726" t="s">
        <v>4342</v>
      </c>
      <c r="B118" s="674"/>
      <c r="C118" s="675"/>
      <c r="D118" s="676"/>
      <c r="E118" s="677"/>
      <c r="F118" s="655"/>
      <c r="G118" s="656"/>
      <c r="H118" s="657">
        <v>2</v>
      </c>
      <c r="I118" s="658">
        <v>1.98</v>
      </c>
      <c r="J118" s="659">
        <v>24</v>
      </c>
      <c r="K118" s="660">
        <v>0.39</v>
      </c>
      <c r="L118" s="661">
        <v>1</v>
      </c>
      <c r="M118" s="661">
        <v>13</v>
      </c>
      <c r="N118" s="662">
        <v>4.3499999999999996</v>
      </c>
      <c r="O118" s="661" t="s">
        <v>4116</v>
      </c>
      <c r="P118" s="678" t="s">
        <v>4343</v>
      </c>
      <c r="Q118" s="663">
        <f t="shared" si="5"/>
        <v>2</v>
      </c>
      <c r="R118" s="663">
        <f t="shared" si="5"/>
        <v>1.98</v>
      </c>
      <c r="S118" s="674">
        <f t="shared" si="6"/>
        <v>8.6999999999999993</v>
      </c>
      <c r="T118" s="674">
        <f t="shared" si="7"/>
        <v>48</v>
      </c>
      <c r="U118" s="674">
        <f t="shared" si="8"/>
        <v>39.299999999999997</v>
      </c>
      <c r="V118" s="679">
        <f t="shared" si="9"/>
        <v>5.5172413793103452</v>
      </c>
      <c r="W118" s="664">
        <v>39</v>
      </c>
    </row>
    <row r="119" spans="1:23" ht="14.4" customHeight="1" x14ac:dyDescent="0.3">
      <c r="A119" s="727" t="s">
        <v>4344</v>
      </c>
      <c r="B119" s="711">
        <v>1</v>
      </c>
      <c r="C119" s="712">
        <v>0.56000000000000005</v>
      </c>
      <c r="D119" s="680">
        <v>18</v>
      </c>
      <c r="E119" s="713">
        <v>3</v>
      </c>
      <c r="F119" s="714">
        <v>2.4500000000000002</v>
      </c>
      <c r="G119" s="669">
        <v>24</v>
      </c>
      <c r="H119" s="715">
        <v>6</v>
      </c>
      <c r="I119" s="716">
        <v>5.7</v>
      </c>
      <c r="J119" s="670">
        <v>25.8</v>
      </c>
      <c r="K119" s="717">
        <v>0.56000000000000005</v>
      </c>
      <c r="L119" s="718">
        <v>2</v>
      </c>
      <c r="M119" s="718">
        <v>20</v>
      </c>
      <c r="N119" s="719">
        <v>6.8</v>
      </c>
      <c r="O119" s="718" t="s">
        <v>4116</v>
      </c>
      <c r="P119" s="720" t="s">
        <v>4345</v>
      </c>
      <c r="Q119" s="721">
        <f t="shared" si="5"/>
        <v>5</v>
      </c>
      <c r="R119" s="721">
        <f t="shared" si="5"/>
        <v>5.1400000000000006</v>
      </c>
      <c r="S119" s="711">
        <f t="shared" si="6"/>
        <v>40.799999999999997</v>
      </c>
      <c r="T119" s="711">
        <f t="shared" si="7"/>
        <v>154.80000000000001</v>
      </c>
      <c r="U119" s="711">
        <f t="shared" si="8"/>
        <v>114.00000000000001</v>
      </c>
      <c r="V119" s="722">
        <f t="shared" si="9"/>
        <v>3.7941176470588243</v>
      </c>
      <c r="W119" s="671">
        <v>114</v>
      </c>
    </row>
    <row r="120" spans="1:23" ht="14.4" customHeight="1" x14ac:dyDescent="0.3">
      <c r="A120" s="727" t="s">
        <v>4346</v>
      </c>
      <c r="B120" s="711">
        <v>3</v>
      </c>
      <c r="C120" s="712">
        <v>3.27</v>
      </c>
      <c r="D120" s="680">
        <v>27.7</v>
      </c>
      <c r="E120" s="713">
        <v>2</v>
      </c>
      <c r="F120" s="714">
        <v>2.1</v>
      </c>
      <c r="G120" s="669">
        <v>31.5</v>
      </c>
      <c r="H120" s="715">
        <v>2</v>
      </c>
      <c r="I120" s="716">
        <v>1.83</v>
      </c>
      <c r="J120" s="670">
        <v>23</v>
      </c>
      <c r="K120" s="717">
        <v>0.76</v>
      </c>
      <c r="L120" s="718">
        <v>3</v>
      </c>
      <c r="M120" s="718">
        <v>26</v>
      </c>
      <c r="N120" s="719">
        <v>8.6199999999999992</v>
      </c>
      <c r="O120" s="718" t="s">
        <v>4116</v>
      </c>
      <c r="P120" s="720" t="s">
        <v>4347</v>
      </c>
      <c r="Q120" s="721">
        <f t="shared" si="5"/>
        <v>-1</v>
      </c>
      <c r="R120" s="721">
        <f t="shared" si="5"/>
        <v>-1.44</v>
      </c>
      <c r="S120" s="711">
        <f t="shared" si="6"/>
        <v>17.239999999999998</v>
      </c>
      <c r="T120" s="711">
        <f t="shared" si="7"/>
        <v>46</v>
      </c>
      <c r="U120" s="711">
        <f t="shared" si="8"/>
        <v>28.76</v>
      </c>
      <c r="V120" s="722">
        <f t="shared" si="9"/>
        <v>2.6682134570765665</v>
      </c>
      <c r="W120" s="671">
        <v>29</v>
      </c>
    </row>
    <row r="121" spans="1:23" ht="14.4" customHeight="1" x14ac:dyDescent="0.3">
      <c r="A121" s="726" t="s">
        <v>4348</v>
      </c>
      <c r="B121" s="674">
        <v>1</v>
      </c>
      <c r="C121" s="675">
        <v>1.44</v>
      </c>
      <c r="D121" s="676">
        <v>35</v>
      </c>
      <c r="E121" s="677"/>
      <c r="F121" s="655"/>
      <c r="G121" s="656"/>
      <c r="H121" s="657">
        <v>1</v>
      </c>
      <c r="I121" s="658">
        <v>0.65</v>
      </c>
      <c r="J121" s="659">
        <v>19</v>
      </c>
      <c r="K121" s="660">
        <v>0.33</v>
      </c>
      <c r="L121" s="661">
        <v>1</v>
      </c>
      <c r="M121" s="661">
        <v>12</v>
      </c>
      <c r="N121" s="662">
        <v>4.1500000000000004</v>
      </c>
      <c r="O121" s="661" t="s">
        <v>4116</v>
      </c>
      <c r="P121" s="678" t="s">
        <v>4349</v>
      </c>
      <c r="Q121" s="663">
        <f t="shared" si="5"/>
        <v>0</v>
      </c>
      <c r="R121" s="663">
        <f t="shared" si="5"/>
        <v>-0.78999999999999992</v>
      </c>
      <c r="S121" s="674">
        <f t="shared" si="6"/>
        <v>4.1500000000000004</v>
      </c>
      <c r="T121" s="674">
        <f t="shared" si="7"/>
        <v>19</v>
      </c>
      <c r="U121" s="674">
        <f t="shared" si="8"/>
        <v>14.85</v>
      </c>
      <c r="V121" s="679">
        <f t="shared" si="9"/>
        <v>4.5783132530120474</v>
      </c>
      <c r="W121" s="664">
        <v>15</v>
      </c>
    </row>
    <row r="122" spans="1:23" ht="14.4" customHeight="1" x14ac:dyDescent="0.3">
      <c r="A122" s="727" t="s">
        <v>4350</v>
      </c>
      <c r="B122" s="711"/>
      <c r="C122" s="712"/>
      <c r="D122" s="680"/>
      <c r="E122" s="713">
        <v>1</v>
      </c>
      <c r="F122" s="714">
        <v>0.6</v>
      </c>
      <c r="G122" s="669">
        <v>21</v>
      </c>
      <c r="H122" s="715"/>
      <c r="I122" s="716"/>
      <c r="J122" s="672"/>
      <c r="K122" s="717">
        <v>0.42</v>
      </c>
      <c r="L122" s="718">
        <v>2</v>
      </c>
      <c r="M122" s="718">
        <v>17</v>
      </c>
      <c r="N122" s="719">
        <v>5.55</v>
      </c>
      <c r="O122" s="718" t="s">
        <v>4116</v>
      </c>
      <c r="P122" s="720" t="s">
        <v>4351</v>
      </c>
      <c r="Q122" s="721">
        <f t="shared" si="5"/>
        <v>0</v>
      </c>
      <c r="R122" s="721">
        <f t="shared" si="5"/>
        <v>0</v>
      </c>
      <c r="S122" s="711" t="str">
        <f t="shared" si="6"/>
        <v/>
      </c>
      <c r="T122" s="711" t="str">
        <f t="shared" si="7"/>
        <v/>
      </c>
      <c r="U122" s="711" t="str">
        <f t="shared" si="8"/>
        <v/>
      </c>
      <c r="V122" s="722" t="str">
        <f t="shared" si="9"/>
        <v/>
      </c>
      <c r="W122" s="671"/>
    </row>
    <row r="123" spans="1:23" ht="14.4" customHeight="1" x14ac:dyDescent="0.3">
      <c r="A123" s="726" t="s">
        <v>4352</v>
      </c>
      <c r="B123" s="674"/>
      <c r="C123" s="675"/>
      <c r="D123" s="676"/>
      <c r="E123" s="657">
        <v>1</v>
      </c>
      <c r="F123" s="658">
        <v>1.29</v>
      </c>
      <c r="G123" s="668">
        <v>32</v>
      </c>
      <c r="H123" s="661"/>
      <c r="I123" s="655"/>
      <c r="J123" s="656"/>
      <c r="K123" s="660">
        <v>0.35</v>
      </c>
      <c r="L123" s="661">
        <v>1</v>
      </c>
      <c r="M123" s="661">
        <v>13</v>
      </c>
      <c r="N123" s="662">
        <v>4.26</v>
      </c>
      <c r="O123" s="661" t="s">
        <v>4116</v>
      </c>
      <c r="P123" s="678" t="s">
        <v>4353</v>
      </c>
      <c r="Q123" s="663">
        <f t="shared" si="5"/>
        <v>0</v>
      </c>
      <c r="R123" s="663">
        <f t="shared" si="5"/>
        <v>0</v>
      </c>
      <c r="S123" s="674" t="str">
        <f t="shared" si="6"/>
        <v/>
      </c>
      <c r="T123" s="674" t="str">
        <f t="shared" si="7"/>
        <v/>
      </c>
      <c r="U123" s="674" t="str">
        <f t="shared" si="8"/>
        <v/>
      </c>
      <c r="V123" s="679" t="str">
        <f t="shared" si="9"/>
        <v/>
      </c>
      <c r="W123" s="664"/>
    </row>
    <row r="124" spans="1:23" ht="14.4" customHeight="1" x14ac:dyDescent="0.3">
      <c r="A124" s="727" t="s">
        <v>4354</v>
      </c>
      <c r="B124" s="711">
        <v>1</v>
      </c>
      <c r="C124" s="712">
        <v>0.83</v>
      </c>
      <c r="D124" s="680">
        <v>26</v>
      </c>
      <c r="E124" s="715">
        <v>1</v>
      </c>
      <c r="F124" s="716">
        <v>0.64</v>
      </c>
      <c r="G124" s="672">
        <v>19</v>
      </c>
      <c r="H124" s="718"/>
      <c r="I124" s="714"/>
      <c r="J124" s="669"/>
      <c r="K124" s="717">
        <v>0.45</v>
      </c>
      <c r="L124" s="718">
        <v>2</v>
      </c>
      <c r="M124" s="718">
        <v>18</v>
      </c>
      <c r="N124" s="719">
        <v>5.97</v>
      </c>
      <c r="O124" s="718" t="s">
        <v>4116</v>
      </c>
      <c r="P124" s="720" t="s">
        <v>4355</v>
      </c>
      <c r="Q124" s="721">
        <f t="shared" si="5"/>
        <v>-1</v>
      </c>
      <c r="R124" s="721">
        <f t="shared" si="5"/>
        <v>-0.83</v>
      </c>
      <c r="S124" s="711" t="str">
        <f t="shared" si="6"/>
        <v/>
      </c>
      <c r="T124" s="711" t="str">
        <f t="shared" si="7"/>
        <v/>
      </c>
      <c r="U124" s="711" t="str">
        <f t="shared" si="8"/>
        <v/>
      </c>
      <c r="V124" s="722" t="str">
        <f t="shared" si="9"/>
        <v/>
      </c>
      <c r="W124" s="671"/>
    </row>
    <row r="125" spans="1:23" ht="14.4" customHeight="1" x14ac:dyDescent="0.3">
      <c r="A125" s="727" t="s">
        <v>4356</v>
      </c>
      <c r="B125" s="711"/>
      <c r="C125" s="712"/>
      <c r="D125" s="680"/>
      <c r="E125" s="715">
        <v>1</v>
      </c>
      <c r="F125" s="716">
        <v>0.57999999999999996</v>
      </c>
      <c r="G125" s="672">
        <v>15</v>
      </c>
      <c r="H125" s="718">
        <v>1</v>
      </c>
      <c r="I125" s="714">
        <v>0.57999999999999996</v>
      </c>
      <c r="J125" s="670">
        <v>23</v>
      </c>
      <c r="K125" s="717">
        <v>0.57999999999999996</v>
      </c>
      <c r="L125" s="718">
        <v>3</v>
      </c>
      <c r="M125" s="718">
        <v>24</v>
      </c>
      <c r="N125" s="719">
        <v>7.84</v>
      </c>
      <c r="O125" s="718" t="s">
        <v>4116</v>
      </c>
      <c r="P125" s="720" t="s">
        <v>4357</v>
      </c>
      <c r="Q125" s="721">
        <f t="shared" si="5"/>
        <v>1</v>
      </c>
      <c r="R125" s="721">
        <f t="shared" si="5"/>
        <v>0.57999999999999996</v>
      </c>
      <c r="S125" s="711">
        <f t="shared" si="6"/>
        <v>7.84</v>
      </c>
      <c r="T125" s="711">
        <f t="shared" si="7"/>
        <v>23</v>
      </c>
      <c r="U125" s="711">
        <f t="shared" si="8"/>
        <v>15.16</v>
      </c>
      <c r="V125" s="722">
        <f t="shared" si="9"/>
        <v>2.9336734693877551</v>
      </c>
      <c r="W125" s="671">
        <v>15</v>
      </c>
    </row>
    <row r="126" spans="1:23" ht="14.4" customHeight="1" x14ac:dyDescent="0.3">
      <c r="A126" s="726" t="s">
        <v>4358</v>
      </c>
      <c r="B126" s="674"/>
      <c r="C126" s="675"/>
      <c r="D126" s="676"/>
      <c r="E126" s="657">
        <v>1</v>
      </c>
      <c r="F126" s="658">
        <v>0.73</v>
      </c>
      <c r="G126" s="668">
        <v>16</v>
      </c>
      <c r="H126" s="661">
        <v>1</v>
      </c>
      <c r="I126" s="655">
        <v>0.69</v>
      </c>
      <c r="J126" s="659">
        <v>24</v>
      </c>
      <c r="K126" s="660">
        <v>0.69</v>
      </c>
      <c r="L126" s="661">
        <v>3</v>
      </c>
      <c r="M126" s="661">
        <v>27</v>
      </c>
      <c r="N126" s="662">
        <v>8.85</v>
      </c>
      <c r="O126" s="661" t="s">
        <v>4116</v>
      </c>
      <c r="P126" s="678" t="s">
        <v>4359</v>
      </c>
      <c r="Q126" s="663">
        <f t="shared" si="5"/>
        <v>1</v>
      </c>
      <c r="R126" s="663">
        <f t="shared" si="5"/>
        <v>0.69</v>
      </c>
      <c r="S126" s="674">
        <f t="shared" si="6"/>
        <v>8.85</v>
      </c>
      <c r="T126" s="674">
        <f t="shared" si="7"/>
        <v>24</v>
      </c>
      <c r="U126" s="674">
        <f t="shared" si="8"/>
        <v>15.15</v>
      </c>
      <c r="V126" s="679">
        <f t="shared" si="9"/>
        <v>2.7118644067796613</v>
      </c>
      <c r="W126" s="664">
        <v>15</v>
      </c>
    </row>
    <row r="127" spans="1:23" ht="14.4" customHeight="1" x14ac:dyDescent="0.3">
      <c r="A127" s="727" t="s">
        <v>4360</v>
      </c>
      <c r="B127" s="711"/>
      <c r="C127" s="712"/>
      <c r="D127" s="680"/>
      <c r="E127" s="715">
        <v>2</v>
      </c>
      <c r="F127" s="716">
        <v>2.71</v>
      </c>
      <c r="G127" s="672">
        <v>34</v>
      </c>
      <c r="H127" s="718"/>
      <c r="I127" s="714"/>
      <c r="J127" s="669"/>
      <c r="K127" s="717">
        <v>1.0900000000000001</v>
      </c>
      <c r="L127" s="718">
        <v>3</v>
      </c>
      <c r="M127" s="718">
        <v>31</v>
      </c>
      <c r="N127" s="719">
        <v>10.18</v>
      </c>
      <c r="O127" s="718" t="s">
        <v>4116</v>
      </c>
      <c r="P127" s="720" t="s">
        <v>4361</v>
      </c>
      <c r="Q127" s="721">
        <f t="shared" si="5"/>
        <v>0</v>
      </c>
      <c r="R127" s="721">
        <f t="shared" si="5"/>
        <v>0</v>
      </c>
      <c r="S127" s="711" t="str">
        <f t="shared" si="6"/>
        <v/>
      </c>
      <c r="T127" s="711" t="str">
        <f t="shared" si="7"/>
        <v/>
      </c>
      <c r="U127" s="711" t="str">
        <f t="shared" si="8"/>
        <v/>
      </c>
      <c r="V127" s="722" t="str">
        <f t="shared" si="9"/>
        <v/>
      </c>
      <c r="W127" s="671"/>
    </row>
    <row r="128" spans="1:23" ht="14.4" customHeight="1" x14ac:dyDescent="0.3">
      <c r="A128" s="726" t="s">
        <v>4362</v>
      </c>
      <c r="B128" s="674">
        <v>1</v>
      </c>
      <c r="C128" s="675">
        <v>5.23</v>
      </c>
      <c r="D128" s="676">
        <v>82</v>
      </c>
      <c r="E128" s="657"/>
      <c r="F128" s="658"/>
      <c r="G128" s="668"/>
      <c r="H128" s="661">
        <v>1</v>
      </c>
      <c r="I128" s="655">
        <v>1.7</v>
      </c>
      <c r="J128" s="659">
        <v>36</v>
      </c>
      <c r="K128" s="660">
        <v>0.53</v>
      </c>
      <c r="L128" s="661">
        <v>2</v>
      </c>
      <c r="M128" s="661">
        <v>21</v>
      </c>
      <c r="N128" s="662">
        <v>6.97</v>
      </c>
      <c r="O128" s="661" t="s">
        <v>4116</v>
      </c>
      <c r="P128" s="678" t="s">
        <v>4363</v>
      </c>
      <c r="Q128" s="663">
        <f t="shared" si="5"/>
        <v>0</v>
      </c>
      <c r="R128" s="663">
        <f t="shared" si="5"/>
        <v>-3.5300000000000002</v>
      </c>
      <c r="S128" s="674">
        <f t="shared" si="6"/>
        <v>6.97</v>
      </c>
      <c r="T128" s="674">
        <f t="shared" si="7"/>
        <v>36</v>
      </c>
      <c r="U128" s="674">
        <f t="shared" si="8"/>
        <v>29.03</v>
      </c>
      <c r="V128" s="679">
        <f t="shared" si="9"/>
        <v>5.1649928263988523</v>
      </c>
      <c r="W128" s="664">
        <v>29</v>
      </c>
    </row>
    <row r="129" spans="1:23" ht="14.4" customHeight="1" x14ac:dyDescent="0.3">
      <c r="A129" s="727" t="s">
        <v>4364</v>
      </c>
      <c r="B129" s="711"/>
      <c r="C129" s="712"/>
      <c r="D129" s="680"/>
      <c r="E129" s="715">
        <v>2</v>
      </c>
      <c r="F129" s="716">
        <v>2.29</v>
      </c>
      <c r="G129" s="672">
        <v>29.5</v>
      </c>
      <c r="H129" s="718"/>
      <c r="I129" s="714"/>
      <c r="J129" s="669"/>
      <c r="K129" s="717">
        <v>0.73</v>
      </c>
      <c r="L129" s="718">
        <v>3</v>
      </c>
      <c r="M129" s="718">
        <v>26</v>
      </c>
      <c r="N129" s="719">
        <v>8.61</v>
      </c>
      <c r="O129" s="718" t="s">
        <v>4116</v>
      </c>
      <c r="P129" s="720" t="s">
        <v>4365</v>
      </c>
      <c r="Q129" s="721">
        <f t="shared" si="5"/>
        <v>0</v>
      </c>
      <c r="R129" s="721">
        <f t="shared" si="5"/>
        <v>0</v>
      </c>
      <c r="S129" s="711" t="str">
        <f t="shared" si="6"/>
        <v/>
      </c>
      <c r="T129" s="711" t="str">
        <f t="shared" si="7"/>
        <v/>
      </c>
      <c r="U129" s="711" t="str">
        <f t="shared" si="8"/>
        <v/>
      </c>
      <c r="V129" s="722" t="str">
        <f t="shared" si="9"/>
        <v/>
      </c>
      <c r="W129" s="671"/>
    </row>
    <row r="130" spans="1:23" ht="14.4" customHeight="1" x14ac:dyDescent="0.3">
      <c r="A130" s="726" t="s">
        <v>4366</v>
      </c>
      <c r="B130" s="674"/>
      <c r="C130" s="675"/>
      <c r="D130" s="676"/>
      <c r="E130" s="657">
        <v>1</v>
      </c>
      <c r="F130" s="658">
        <v>5.14</v>
      </c>
      <c r="G130" s="668">
        <v>29</v>
      </c>
      <c r="H130" s="661"/>
      <c r="I130" s="655"/>
      <c r="J130" s="656"/>
      <c r="K130" s="660">
        <v>3.2</v>
      </c>
      <c r="L130" s="661">
        <v>2</v>
      </c>
      <c r="M130" s="661">
        <v>15</v>
      </c>
      <c r="N130" s="662">
        <v>5.01</v>
      </c>
      <c r="O130" s="661" t="s">
        <v>4116</v>
      </c>
      <c r="P130" s="678" t="s">
        <v>4367</v>
      </c>
      <c r="Q130" s="663">
        <f t="shared" si="5"/>
        <v>0</v>
      </c>
      <c r="R130" s="663">
        <f t="shared" si="5"/>
        <v>0</v>
      </c>
      <c r="S130" s="674" t="str">
        <f t="shared" si="6"/>
        <v/>
      </c>
      <c r="T130" s="674" t="str">
        <f t="shared" si="7"/>
        <v/>
      </c>
      <c r="U130" s="674" t="str">
        <f t="shared" si="8"/>
        <v/>
      </c>
      <c r="V130" s="679" t="str">
        <f t="shared" si="9"/>
        <v/>
      </c>
      <c r="W130" s="664"/>
    </row>
    <row r="131" spans="1:23" ht="14.4" customHeight="1" x14ac:dyDescent="0.3">
      <c r="A131" s="727" t="s">
        <v>4368</v>
      </c>
      <c r="B131" s="711"/>
      <c r="C131" s="712"/>
      <c r="D131" s="680"/>
      <c r="E131" s="715">
        <v>1</v>
      </c>
      <c r="F131" s="716">
        <v>9.19</v>
      </c>
      <c r="G131" s="672">
        <v>67</v>
      </c>
      <c r="H131" s="718"/>
      <c r="I131" s="714"/>
      <c r="J131" s="669"/>
      <c r="K131" s="717">
        <v>3.52</v>
      </c>
      <c r="L131" s="718">
        <v>2</v>
      </c>
      <c r="M131" s="718">
        <v>20</v>
      </c>
      <c r="N131" s="719">
        <v>6.7</v>
      </c>
      <c r="O131" s="718" t="s">
        <v>4116</v>
      </c>
      <c r="P131" s="720" t="s">
        <v>4369</v>
      </c>
      <c r="Q131" s="721">
        <f t="shared" si="5"/>
        <v>0</v>
      </c>
      <c r="R131" s="721">
        <f t="shared" si="5"/>
        <v>0</v>
      </c>
      <c r="S131" s="711" t="str">
        <f t="shared" si="6"/>
        <v/>
      </c>
      <c r="T131" s="711" t="str">
        <f t="shared" si="7"/>
        <v/>
      </c>
      <c r="U131" s="711" t="str">
        <f t="shared" si="8"/>
        <v/>
      </c>
      <c r="V131" s="722" t="str">
        <f t="shared" si="9"/>
        <v/>
      </c>
      <c r="W131" s="671"/>
    </row>
    <row r="132" spans="1:23" ht="14.4" customHeight="1" x14ac:dyDescent="0.3">
      <c r="A132" s="726" t="s">
        <v>4370</v>
      </c>
      <c r="B132" s="665">
        <v>2</v>
      </c>
      <c r="C132" s="666">
        <v>6.39</v>
      </c>
      <c r="D132" s="667">
        <v>27</v>
      </c>
      <c r="E132" s="677"/>
      <c r="F132" s="655"/>
      <c r="G132" s="656"/>
      <c r="H132" s="661">
        <v>1</v>
      </c>
      <c r="I132" s="655">
        <v>4.04</v>
      </c>
      <c r="J132" s="659">
        <v>49</v>
      </c>
      <c r="K132" s="660">
        <v>3.19</v>
      </c>
      <c r="L132" s="661">
        <v>5</v>
      </c>
      <c r="M132" s="661">
        <v>42</v>
      </c>
      <c r="N132" s="662">
        <v>14.02</v>
      </c>
      <c r="O132" s="661" t="s">
        <v>4116</v>
      </c>
      <c r="P132" s="678" t="s">
        <v>4371</v>
      </c>
      <c r="Q132" s="663">
        <f t="shared" si="5"/>
        <v>-1</v>
      </c>
      <c r="R132" s="663">
        <f t="shared" si="5"/>
        <v>-2.3499999999999996</v>
      </c>
      <c r="S132" s="674">
        <f t="shared" si="6"/>
        <v>14.02</v>
      </c>
      <c r="T132" s="674">
        <f t="shared" si="7"/>
        <v>49</v>
      </c>
      <c r="U132" s="674">
        <f t="shared" si="8"/>
        <v>34.980000000000004</v>
      </c>
      <c r="V132" s="679">
        <f t="shared" si="9"/>
        <v>3.495007132667618</v>
      </c>
      <c r="W132" s="664">
        <v>35</v>
      </c>
    </row>
    <row r="133" spans="1:23" ht="14.4" customHeight="1" x14ac:dyDescent="0.3">
      <c r="A133" s="727" t="s">
        <v>4372</v>
      </c>
      <c r="B133" s="723">
        <v>4</v>
      </c>
      <c r="C133" s="724">
        <v>18.55</v>
      </c>
      <c r="D133" s="673">
        <v>43.5</v>
      </c>
      <c r="E133" s="713">
        <v>1</v>
      </c>
      <c r="F133" s="714">
        <v>3.76</v>
      </c>
      <c r="G133" s="669">
        <v>23</v>
      </c>
      <c r="H133" s="718"/>
      <c r="I133" s="714"/>
      <c r="J133" s="669"/>
      <c r="K133" s="717">
        <v>3.76</v>
      </c>
      <c r="L133" s="718">
        <v>6</v>
      </c>
      <c r="M133" s="718">
        <v>52</v>
      </c>
      <c r="N133" s="719">
        <v>17.28</v>
      </c>
      <c r="O133" s="718" t="s">
        <v>4116</v>
      </c>
      <c r="P133" s="720" t="s">
        <v>4373</v>
      </c>
      <c r="Q133" s="721">
        <f t="shared" si="5"/>
        <v>-4</v>
      </c>
      <c r="R133" s="721">
        <f t="shared" si="5"/>
        <v>-18.55</v>
      </c>
      <c r="S133" s="711" t="str">
        <f t="shared" si="6"/>
        <v/>
      </c>
      <c r="T133" s="711" t="str">
        <f t="shared" si="7"/>
        <v/>
      </c>
      <c r="U133" s="711" t="str">
        <f t="shared" si="8"/>
        <v/>
      </c>
      <c r="V133" s="722" t="str">
        <f t="shared" si="9"/>
        <v/>
      </c>
      <c r="W133" s="671"/>
    </row>
    <row r="134" spans="1:23" ht="14.4" customHeight="1" x14ac:dyDescent="0.3">
      <c r="A134" s="727" t="s">
        <v>4374</v>
      </c>
      <c r="B134" s="723"/>
      <c r="C134" s="724"/>
      <c r="D134" s="673"/>
      <c r="E134" s="713">
        <v>1</v>
      </c>
      <c r="F134" s="714">
        <v>5.34</v>
      </c>
      <c r="G134" s="669">
        <v>46</v>
      </c>
      <c r="H134" s="718"/>
      <c r="I134" s="714"/>
      <c r="J134" s="669"/>
      <c r="K134" s="717">
        <v>5.34</v>
      </c>
      <c r="L134" s="718">
        <v>7</v>
      </c>
      <c r="M134" s="718">
        <v>62</v>
      </c>
      <c r="N134" s="719">
        <v>20.73</v>
      </c>
      <c r="O134" s="718" t="s">
        <v>4116</v>
      </c>
      <c r="P134" s="720" t="s">
        <v>4375</v>
      </c>
      <c r="Q134" s="721">
        <f t="shared" ref="Q134:R197" si="10">H134-B134</f>
        <v>0</v>
      </c>
      <c r="R134" s="721">
        <f t="shared" si="10"/>
        <v>0</v>
      </c>
      <c r="S134" s="711" t="str">
        <f t="shared" ref="S134:S197" si="11">IF(H134=0,"",H134*N134)</f>
        <v/>
      </c>
      <c r="T134" s="711" t="str">
        <f t="shared" ref="T134:T197" si="12">IF(H134=0,"",H134*J134)</f>
        <v/>
      </c>
      <c r="U134" s="711" t="str">
        <f t="shared" ref="U134:U197" si="13">IF(H134=0,"",T134-S134)</f>
        <v/>
      </c>
      <c r="V134" s="722" t="str">
        <f t="shared" ref="V134:V197" si="14">IF(H134=0,"",T134/S134)</f>
        <v/>
      </c>
      <c r="W134" s="671"/>
    </row>
    <row r="135" spans="1:23" ht="14.4" customHeight="1" x14ac:dyDescent="0.3">
      <c r="A135" s="726" t="s">
        <v>4376</v>
      </c>
      <c r="B135" s="665"/>
      <c r="C135" s="666"/>
      <c r="D135" s="667"/>
      <c r="E135" s="677">
        <v>1</v>
      </c>
      <c r="F135" s="655">
        <v>4.1500000000000004</v>
      </c>
      <c r="G135" s="656">
        <v>45</v>
      </c>
      <c r="H135" s="661"/>
      <c r="I135" s="655"/>
      <c r="J135" s="656"/>
      <c r="K135" s="660">
        <v>4.1500000000000004</v>
      </c>
      <c r="L135" s="661">
        <v>5</v>
      </c>
      <c r="M135" s="661">
        <v>49</v>
      </c>
      <c r="N135" s="662">
        <v>16.28</v>
      </c>
      <c r="O135" s="661" t="s">
        <v>4116</v>
      </c>
      <c r="P135" s="678" t="s">
        <v>4377</v>
      </c>
      <c r="Q135" s="663">
        <f t="shared" si="10"/>
        <v>0</v>
      </c>
      <c r="R135" s="663">
        <f t="shared" si="10"/>
        <v>0</v>
      </c>
      <c r="S135" s="674" t="str">
        <f t="shared" si="11"/>
        <v/>
      </c>
      <c r="T135" s="674" t="str">
        <f t="shared" si="12"/>
        <v/>
      </c>
      <c r="U135" s="674" t="str">
        <f t="shared" si="13"/>
        <v/>
      </c>
      <c r="V135" s="679" t="str">
        <f t="shared" si="14"/>
        <v/>
      </c>
      <c r="W135" s="664"/>
    </row>
    <row r="136" spans="1:23" ht="14.4" customHeight="1" x14ac:dyDescent="0.3">
      <c r="A136" s="727" t="s">
        <v>4378</v>
      </c>
      <c r="B136" s="723">
        <v>2</v>
      </c>
      <c r="C136" s="724">
        <v>9.24</v>
      </c>
      <c r="D136" s="673">
        <v>40</v>
      </c>
      <c r="E136" s="713"/>
      <c r="F136" s="714"/>
      <c r="G136" s="669"/>
      <c r="H136" s="718"/>
      <c r="I136" s="714"/>
      <c r="J136" s="669"/>
      <c r="K136" s="717">
        <v>4.62</v>
      </c>
      <c r="L136" s="718">
        <v>5</v>
      </c>
      <c r="M136" s="718">
        <v>47</v>
      </c>
      <c r="N136" s="719">
        <v>15.63</v>
      </c>
      <c r="O136" s="718" t="s">
        <v>4116</v>
      </c>
      <c r="P136" s="720" t="s">
        <v>4379</v>
      </c>
      <c r="Q136" s="721">
        <f t="shared" si="10"/>
        <v>-2</v>
      </c>
      <c r="R136" s="721">
        <f t="shared" si="10"/>
        <v>-9.24</v>
      </c>
      <c r="S136" s="711" t="str">
        <f t="shared" si="11"/>
        <v/>
      </c>
      <c r="T136" s="711" t="str">
        <f t="shared" si="12"/>
        <v/>
      </c>
      <c r="U136" s="711" t="str">
        <f t="shared" si="13"/>
        <v/>
      </c>
      <c r="V136" s="722" t="str">
        <f t="shared" si="14"/>
        <v/>
      </c>
      <c r="W136" s="671"/>
    </row>
    <row r="137" spans="1:23" ht="14.4" customHeight="1" x14ac:dyDescent="0.3">
      <c r="A137" s="726" t="s">
        <v>4380</v>
      </c>
      <c r="B137" s="674"/>
      <c r="C137" s="675"/>
      <c r="D137" s="676"/>
      <c r="E137" s="677"/>
      <c r="F137" s="655"/>
      <c r="G137" s="656"/>
      <c r="H137" s="657">
        <v>1</v>
      </c>
      <c r="I137" s="658">
        <v>3.62</v>
      </c>
      <c r="J137" s="659">
        <v>34</v>
      </c>
      <c r="K137" s="660">
        <v>3.62</v>
      </c>
      <c r="L137" s="661">
        <v>5</v>
      </c>
      <c r="M137" s="661">
        <v>47</v>
      </c>
      <c r="N137" s="662">
        <v>15.64</v>
      </c>
      <c r="O137" s="661" t="s">
        <v>4116</v>
      </c>
      <c r="P137" s="678" t="s">
        <v>4381</v>
      </c>
      <c r="Q137" s="663">
        <f t="shared" si="10"/>
        <v>1</v>
      </c>
      <c r="R137" s="663">
        <f t="shared" si="10"/>
        <v>3.62</v>
      </c>
      <c r="S137" s="674">
        <f t="shared" si="11"/>
        <v>15.64</v>
      </c>
      <c r="T137" s="674">
        <f t="shared" si="12"/>
        <v>34</v>
      </c>
      <c r="U137" s="674">
        <f t="shared" si="13"/>
        <v>18.36</v>
      </c>
      <c r="V137" s="679">
        <f t="shared" si="14"/>
        <v>2.1739130434782608</v>
      </c>
      <c r="W137" s="664">
        <v>18</v>
      </c>
    </row>
    <row r="138" spans="1:23" ht="14.4" customHeight="1" x14ac:dyDescent="0.3">
      <c r="A138" s="726" t="s">
        <v>4382</v>
      </c>
      <c r="B138" s="674"/>
      <c r="C138" s="675"/>
      <c r="D138" s="676"/>
      <c r="E138" s="677"/>
      <c r="F138" s="655"/>
      <c r="G138" s="656"/>
      <c r="H138" s="657">
        <v>1</v>
      </c>
      <c r="I138" s="658">
        <v>3.55</v>
      </c>
      <c r="J138" s="659">
        <v>36</v>
      </c>
      <c r="K138" s="660">
        <v>2.0699999999999998</v>
      </c>
      <c r="L138" s="661">
        <v>3</v>
      </c>
      <c r="M138" s="661">
        <v>23</v>
      </c>
      <c r="N138" s="662">
        <v>7.61</v>
      </c>
      <c r="O138" s="661" t="s">
        <v>4116</v>
      </c>
      <c r="P138" s="678" t="s">
        <v>4383</v>
      </c>
      <c r="Q138" s="663">
        <f t="shared" si="10"/>
        <v>1</v>
      </c>
      <c r="R138" s="663">
        <f t="shared" si="10"/>
        <v>3.55</v>
      </c>
      <c r="S138" s="674">
        <f t="shared" si="11"/>
        <v>7.61</v>
      </c>
      <c r="T138" s="674">
        <f t="shared" si="12"/>
        <v>36</v>
      </c>
      <c r="U138" s="674">
        <f t="shared" si="13"/>
        <v>28.39</v>
      </c>
      <c r="V138" s="679">
        <f t="shared" si="14"/>
        <v>4.7306176084099869</v>
      </c>
      <c r="W138" s="664">
        <v>28</v>
      </c>
    </row>
    <row r="139" spans="1:23" ht="14.4" customHeight="1" x14ac:dyDescent="0.3">
      <c r="A139" s="726" t="s">
        <v>4384</v>
      </c>
      <c r="B139" s="674"/>
      <c r="C139" s="675"/>
      <c r="D139" s="676"/>
      <c r="E139" s="657">
        <v>1</v>
      </c>
      <c r="F139" s="658">
        <v>3.79</v>
      </c>
      <c r="G139" s="668">
        <v>62</v>
      </c>
      <c r="H139" s="661"/>
      <c r="I139" s="655"/>
      <c r="J139" s="656"/>
      <c r="K139" s="660">
        <v>0.87</v>
      </c>
      <c r="L139" s="661">
        <v>3</v>
      </c>
      <c r="M139" s="661">
        <v>24</v>
      </c>
      <c r="N139" s="662">
        <v>8.1</v>
      </c>
      <c r="O139" s="661" t="s">
        <v>4116</v>
      </c>
      <c r="P139" s="678" t="s">
        <v>4385</v>
      </c>
      <c r="Q139" s="663">
        <f t="shared" si="10"/>
        <v>0</v>
      </c>
      <c r="R139" s="663">
        <f t="shared" si="10"/>
        <v>0</v>
      </c>
      <c r="S139" s="674" t="str">
        <f t="shared" si="11"/>
        <v/>
      </c>
      <c r="T139" s="674" t="str">
        <f t="shared" si="12"/>
        <v/>
      </c>
      <c r="U139" s="674" t="str">
        <f t="shared" si="13"/>
        <v/>
      </c>
      <c r="V139" s="679" t="str">
        <f t="shared" si="14"/>
        <v/>
      </c>
      <c r="W139" s="664"/>
    </row>
    <row r="140" spans="1:23" ht="14.4" customHeight="1" x14ac:dyDescent="0.3">
      <c r="A140" s="726" t="s">
        <v>4386</v>
      </c>
      <c r="B140" s="665"/>
      <c r="C140" s="666"/>
      <c r="D140" s="667"/>
      <c r="E140" s="677"/>
      <c r="F140" s="655"/>
      <c r="G140" s="656"/>
      <c r="H140" s="661">
        <v>1</v>
      </c>
      <c r="I140" s="655">
        <v>0.65</v>
      </c>
      <c r="J140" s="659">
        <v>22</v>
      </c>
      <c r="K140" s="660">
        <v>0.48</v>
      </c>
      <c r="L140" s="661">
        <v>2</v>
      </c>
      <c r="M140" s="661">
        <v>18</v>
      </c>
      <c r="N140" s="662">
        <v>5.95</v>
      </c>
      <c r="O140" s="661" t="s">
        <v>4116</v>
      </c>
      <c r="P140" s="678" t="s">
        <v>4387</v>
      </c>
      <c r="Q140" s="663">
        <f t="shared" si="10"/>
        <v>1</v>
      </c>
      <c r="R140" s="663">
        <f t="shared" si="10"/>
        <v>0.65</v>
      </c>
      <c r="S140" s="674">
        <f t="shared" si="11"/>
        <v>5.95</v>
      </c>
      <c r="T140" s="674">
        <f t="shared" si="12"/>
        <v>22</v>
      </c>
      <c r="U140" s="674">
        <f t="shared" si="13"/>
        <v>16.05</v>
      </c>
      <c r="V140" s="679">
        <f t="shared" si="14"/>
        <v>3.6974789915966384</v>
      </c>
      <c r="W140" s="664">
        <v>16</v>
      </c>
    </row>
    <row r="141" spans="1:23" ht="14.4" customHeight="1" x14ac:dyDescent="0.3">
      <c r="A141" s="727" t="s">
        <v>4388</v>
      </c>
      <c r="B141" s="723">
        <v>2</v>
      </c>
      <c r="C141" s="724">
        <v>2.56</v>
      </c>
      <c r="D141" s="673">
        <v>35</v>
      </c>
      <c r="E141" s="713"/>
      <c r="F141" s="714"/>
      <c r="G141" s="669"/>
      <c r="H141" s="718"/>
      <c r="I141" s="714"/>
      <c r="J141" s="669"/>
      <c r="K141" s="717">
        <v>0.81</v>
      </c>
      <c r="L141" s="718">
        <v>3</v>
      </c>
      <c r="M141" s="718">
        <v>30</v>
      </c>
      <c r="N141" s="719">
        <v>10.14</v>
      </c>
      <c r="O141" s="718" t="s">
        <v>4116</v>
      </c>
      <c r="P141" s="720" t="s">
        <v>4389</v>
      </c>
      <c r="Q141" s="721">
        <f t="shared" si="10"/>
        <v>-2</v>
      </c>
      <c r="R141" s="721">
        <f t="shared" si="10"/>
        <v>-2.56</v>
      </c>
      <c r="S141" s="711" t="str">
        <f t="shared" si="11"/>
        <v/>
      </c>
      <c r="T141" s="711" t="str">
        <f t="shared" si="12"/>
        <v/>
      </c>
      <c r="U141" s="711" t="str">
        <f t="shared" si="13"/>
        <v/>
      </c>
      <c r="V141" s="722" t="str">
        <f t="shared" si="14"/>
        <v/>
      </c>
      <c r="W141" s="671"/>
    </row>
    <row r="142" spans="1:23" ht="14.4" customHeight="1" x14ac:dyDescent="0.3">
      <c r="A142" s="726" t="s">
        <v>4390</v>
      </c>
      <c r="B142" s="665">
        <v>2</v>
      </c>
      <c r="C142" s="666">
        <v>2.2200000000000002</v>
      </c>
      <c r="D142" s="667">
        <v>32.5</v>
      </c>
      <c r="E142" s="677"/>
      <c r="F142" s="655"/>
      <c r="G142" s="656"/>
      <c r="H142" s="661">
        <v>1</v>
      </c>
      <c r="I142" s="655">
        <v>0.62</v>
      </c>
      <c r="J142" s="659">
        <v>16</v>
      </c>
      <c r="K142" s="660">
        <v>0.62</v>
      </c>
      <c r="L142" s="661">
        <v>3</v>
      </c>
      <c r="M142" s="661">
        <v>23</v>
      </c>
      <c r="N142" s="662">
        <v>7.56</v>
      </c>
      <c r="O142" s="661" t="s">
        <v>4116</v>
      </c>
      <c r="P142" s="678" t="s">
        <v>4391</v>
      </c>
      <c r="Q142" s="663">
        <f t="shared" si="10"/>
        <v>-1</v>
      </c>
      <c r="R142" s="663">
        <f t="shared" si="10"/>
        <v>-1.6</v>
      </c>
      <c r="S142" s="674">
        <f t="shared" si="11"/>
        <v>7.56</v>
      </c>
      <c r="T142" s="674">
        <f t="shared" si="12"/>
        <v>16</v>
      </c>
      <c r="U142" s="674">
        <f t="shared" si="13"/>
        <v>8.4400000000000013</v>
      </c>
      <c r="V142" s="679">
        <f t="shared" si="14"/>
        <v>2.1164021164021167</v>
      </c>
      <c r="W142" s="664">
        <v>8</v>
      </c>
    </row>
    <row r="143" spans="1:23" ht="14.4" customHeight="1" x14ac:dyDescent="0.3">
      <c r="A143" s="727" t="s">
        <v>4392</v>
      </c>
      <c r="B143" s="723">
        <v>1</v>
      </c>
      <c r="C143" s="724">
        <v>1.03</v>
      </c>
      <c r="D143" s="673">
        <v>24</v>
      </c>
      <c r="E143" s="713">
        <v>2</v>
      </c>
      <c r="F143" s="714">
        <v>2.16</v>
      </c>
      <c r="G143" s="669">
        <v>27.5</v>
      </c>
      <c r="H143" s="718"/>
      <c r="I143" s="714"/>
      <c r="J143" s="669"/>
      <c r="K143" s="717">
        <v>0.99</v>
      </c>
      <c r="L143" s="718">
        <v>3</v>
      </c>
      <c r="M143" s="718">
        <v>29</v>
      </c>
      <c r="N143" s="719">
        <v>9.6199999999999992</v>
      </c>
      <c r="O143" s="718" t="s">
        <v>4116</v>
      </c>
      <c r="P143" s="720" t="s">
        <v>4393</v>
      </c>
      <c r="Q143" s="721">
        <f t="shared" si="10"/>
        <v>-1</v>
      </c>
      <c r="R143" s="721">
        <f t="shared" si="10"/>
        <v>-1.03</v>
      </c>
      <c r="S143" s="711" t="str">
        <f t="shared" si="11"/>
        <v/>
      </c>
      <c r="T143" s="711" t="str">
        <f t="shared" si="12"/>
        <v/>
      </c>
      <c r="U143" s="711" t="str">
        <f t="shared" si="13"/>
        <v/>
      </c>
      <c r="V143" s="722" t="str">
        <f t="shared" si="14"/>
        <v/>
      </c>
      <c r="W143" s="671"/>
    </row>
    <row r="144" spans="1:23" ht="14.4" customHeight="1" x14ac:dyDescent="0.3">
      <c r="A144" s="726" t="s">
        <v>4394</v>
      </c>
      <c r="B144" s="674">
        <v>2</v>
      </c>
      <c r="C144" s="675">
        <v>1.78</v>
      </c>
      <c r="D144" s="676">
        <v>26.5</v>
      </c>
      <c r="E144" s="657"/>
      <c r="F144" s="658"/>
      <c r="G144" s="668"/>
      <c r="H144" s="661"/>
      <c r="I144" s="655"/>
      <c r="J144" s="656"/>
      <c r="K144" s="660">
        <v>0.56000000000000005</v>
      </c>
      <c r="L144" s="661">
        <v>2</v>
      </c>
      <c r="M144" s="661">
        <v>20</v>
      </c>
      <c r="N144" s="662">
        <v>6.73</v>
      </c>
      <c r="O144" s="661" t="s">
        <v>4116</v>
      </c>
      <c r="P144" s="678" t="s">
        <v>4395</v>
      </c>
      <c r="Q144" s="663">
        <f t="shared" si="10"/>
        <v>-2</v>
      </c>
      <c r="R144" s="663">
        <f t="shared" si="10"/>
        <v>-1.78</v>
      </c>
      <c r="S144" s="674" t="str">
        <f t="shared" si="11"/>
        <v/>
      </c>
      <c r="T144" s="674" t="str">
        <f t="shared" si="12"/>
        <v/>
      </c>
      <c r="U144" s="674" t="str">
        <f t="shared" si="13"/>
        <v/>
      </c>
      <c r="V144" s="679" t="str">
        <f t="shared" si="14"/>
        <v/>
      </c>
      <c r="W144" s="664"/>
    </row>
    <row r="145" spans="1:23" ht="14.4" customHeight="1" x14ac:dyDescent="0.3">
      <c r="A145" s="727" t="s">
        <v>4396</v>
      </c>
      <c r="B145" s="711"/>
      <c r="C145" s="712"/>
      <c r="D145" s="680"/>
      <c r="E145" s="715">
        <v>2</v>
      </c>
      <c r="F145" s="716">
        <v>1.76</v>
      </c>
      <c r="G145" s="672">
        <v>19</v>
      </c>
      <c r="H145" s="718"/>
      <c r="I145" s="714"/>
      <c r="J145" s="669"/>
      <c r="K145" s="717">
        <v>0.88</v>
      </c>
      <c r="L145" s="718">
        <v>3</v>
      </c>
      <c r="M145" s="718">
        <v>26</v>
      </c>
      <c r="N145" s="719">
        <v>8.57</v>
      </c>
      <c r="O145" s="718" t="s">
        <v>4116</v>
      </c>
      <c r="P145" s="720" t="s">
        <v>4397</v>
      </c>
      <c r="Q145" s="721">
        <f t="shared" si="10"/>
        <v>0</v>
      </c>
      <c r="R145" s="721">
        <f t="shared" si="10"/>
        <v>0</v>
      </c>
      <c r="S145" s="711" t="str">
        <f t="shared" si="11"/>
        <v/>
      </c>
      <c r="T145" s="711" t="str">
        <f t="shared" si="12"/>
        <v/>
      </c>
      <c r="U145" s="711" t="str">
        <f t="shared" si="13"/>
        <v/>
      </c>
      <c r="V145" s="722" t="str">
        <f t="shared" si="14"/>
        <v/>
      </c>
      <c r="W145" s="671"/>
    </row>
    <row r="146" spans="1:23" ht="14.4" customHeight="1" x14ac:dyDescent="0.3">
      <c r="A146" s="726" t="s">
        <v>4398</v>
      </c>
      <c r="B146" s="665">
        <v>1</v>
      </c>
      <c r="C146" s="666">
        <v>0.45</v>
      </c>
      <c r="D146" s="667">
        <v>15</v>
      </c>
      <c r="E146" s="677"/>
      <c r="F146" s="655"/>
      <c r="G146" s="656"/>
      <c r="H146" s="661"/>
      <c r="I146" s="655"/>
      <c r="J146" s="656"/>
      <c r="K146" s="660">
        <v>0.45</v>
      </c>
      <c r="L146" s="661">
        <v>2</v>
      </c>
      <c r="M146" s="661">
        <v>18</v>
      </c>
      <c r="N146" s="662">
        <v>6.16</v>
      </c>
      <c r="O146" s="661" t="s">
        <v>4116</v>
      </c>
      <c r="P146" s="678" t="s">
        <v>4399</v>
      </c>
      <c r="Q146" s="663">
        <f t="shared" si="10"/>
        <v>-1</v>
      </c>
      <c r="R146" s="663">
        <f t="shared" si="10"/>
        <v>-0.45</v>
      </c>
      <c r="S146" s="674" t="str">
        <f t="shared" si="11"/>
        <v/>
      </c>
      <c r="T146" s="674" t="str">
        <f t="shared" si="12"/>
        <v/>
      </c>
      <c r="U146" s="674" t="str">
        <f t="shared" si="13"/>
        <v/>
      </c>
      <c r="V146" s="679" t="str">
        <f t="shared" si="14"/>
        <v/>
      </c>
      <c r="W146" s="664"/>
    </row>
    <row r="147" spans="1:23" ht="14.4" customHeight="1" x14ac:dyDescent="0.3">
      <c r="A147" s="727" t="s">
        <v>4400</v>
      </c>
      <c r="B147" s="723">
        <v>1</v>
      </c>
      <c r="C147" s="724">
        <v>0.81</v>
      </c>
      <c r="D147" s="673">
        <v>28</v>
      </c>
      <c r="E147" s="713"/>
      <c r="F147" s="714"/>
      <c r="G147" s="669"/>
      <c r="H147" s="718">
        <v>2</v>
      </c>
      <c r="I147" s="714">
        <v>2.5</v>
      </c>
      <c r="J147" s="670">
        <v>36.5</v>
      </c>
      <c r="K147" s="717">
        <v>0.54</v>
      </c>
      <c r="L147" s="718">
        <v>2</v>
      </c>
      <c r="M147" s="718">
        <v>22</v>
      </c>
      <c r="N147" s="719">
        <v>7.44</v>
      </c>
      <c r="O147" s="718" t="s">
        <v>4116</v>
      </c>
      <c r="P147" s="720" t="s">
        <v>4401</v>
      </c>
      <c r="Q147" s="721">
        <f t="shared" si="10"/>
        <v>1</v>
      </c>
      <c r="R147" s="721">
        <f t="shared" si="10"/>
        <v>1.69</v>
      </c>
      <c r="S147" s="711">
        <f t="shared" si="11"/>
        <v>14.88</v>
      </c>
      <c r="T147" s="711">
        <f t="shared" si="12"/>
        <v>73</v>
      </c>
      <c r="U147" s="711">
        <f t="shared" si="13"/>
        <v>58.12</v>
      </c>
      <c r="V147" s="722">
        <f t="shared" si="14"/>
        <v>4.9059139784946231</v>
      </c>
      <c r="W147" s="671">
        <v>58</v>
      </c>
    </row>
    <row r="148" spans="1:23" ht="14.4" customHeight="1" x14ac:dyDescent="0.3">
      <c r="A148" s="727" t="s">
        <v>4402</v>
      </c>
      <c r="B148" s="723">
        <v>3</v>
      </c>
      <c r="C148" s="724">
        <v>3.29</v>
      </c>
      <c r="D148" s="673">
        <v>28.3</v>
      </c>
      <c r="E148" s="713">
        <v>1</v>
      </c>
      <c r="F148" s="714">
        <v>1.31</v>
      </c>
      <c r="G148" s="669">
        <v>36</v>
      </c>
      <c r="H148" s="718">
        <v>1</v>
      </c>
      <c r="I148" s="714">
        <v>1.31</v>
      </c>
      <c r="J148" s="670">
        <v>34</v>
      </c>
      <c r="K148" s="717">
        <v>0.63</v>
      </c>
      <c r="L148" s="718">
        <v>2</v>
      </c>
      <c r="M148" s="718">
        <v>22</v>
      </c>
      <c r="N148" s="719">
        <v>7.35</v>
      </c>
      <c r="O148" s="718" t="s">
        <v>4116</v>
      </c>
      <c r="P148" s="720" t="s">
        <v>4403</v>
      </c>
      <c r="Q148" s="721">
        <f t="shared" si="10"/>
        <v>-2</v>
      </c>
      <c r="R148" s="721">
        <f t="shared" si="10"/>
        <v>-1.98</v>
      </c>
      <c r="S148" s="711">
        <f t="shared" si="11"/>
        <v>7.35</v>
      </c>
      <c r="T148" s="711">
        <f t="shared" si="12"/>
        <v>34</v>
      </c>
      <c r="U148" s="711">
        <f t="shared" si="13"/>
        <v>26.65</v>
      </c>
      <c r="V148" s="722">
        <f t="shared" si="14"/>
        <v>4.6258503401360542</v>
      </c>
      <c r="W148" s="671">
        <v>27</v>
      </c>
    </row>
    <row r="149" spans="1:23" ht="14.4" customHeight="1" x14ac:dyDescent="0.3">
      <c r="A149" s="726" t="s">
        <v>4404</v>
      </c>
      <c r="B149" s="674">
        <v>1</v>
      </c>
      <c r="C149" s="675">
        <v>1.02</v>
      </c>
      <c r="D149" s="676">
        <v>25</v>
      </c>
      <c r="E149" s="677"/>
      <c r="F149" s="655"/>
      <c r="G149" s="656"/>
      <c r="H149" s="657">
        <v>1</v>
      </c>
      <c r="I149" s="658">
        <v>1.33</v>
      </c>
      <c r="J149" s="659">
        <v>33</v>
      </c>
      <c r="K149" s="660">
        <v>1.02</v>
      </c>
      <c r="L149" s="661">
        <v>3</v>
      </c>
      <c r="M149" s="661">
        <v>28</v>
      </c>
      <c r="N149" s="662">
        <v>9.5</v>
      </c>
      <c r="O149" s="661" t="s">
        <v>4116</v>
      </c>
      <c r="P149" s="678" t="s">
        <v>4405</v>
      </c>
      <c r="Q149" s="663">
        <f t="shared" si="10"/>
        <v>0</v>
      </c>
      <c r="R149" s="663">
        <f t="shared" si="10"/>
        <v>0.31000000000000005</v>
      </c>
      <c r="S149" s="674">
        <f t="shared" si="11"/>
        <v>9.5</v>
      </c>
      <c r="T149" s="674">
        <f t="shared" si="12"/>
        <v>33</v>
      </c>
      <c r="U149" s="674">
        <f t="shared" si="13"/>
        <v>23.5</v>
      </c>
      <c r="V149" s="679">
        <f t="shared" si="14"/>
        <v>3.4736842105263159</v>
      </c>
      <c r="W149" s="664">
        <v>24</v>
      </c>
    </row>
    <row r="150" spans="1:23" ht="14.4" customHeight="1" x14ac:dyDescent="0.3">
      <c r="A150" s="726" t="s">
        <v>4406</v>
      </c>
      <c r="B150" s="674"/>
      <c r="C150" s="675"/>
      <c r="D150" s="676"/>
      <c r="E150" s="657">
        <v>1</v>
      </c>
      <c r="F150" s="658">
        <v>2.4900000000000002</v>
      </c>
      <c r="G150" s="668">
        <v>53</v>
      </c>
      <c r="H150" s="661"/>
      <c r="I150" s="655"/>
      <c r="J150" s="656"/>
      <c r="K150" s="660">
        <v>1.69</v>
      </c>
      <c r="L150" s="661">
        <v>5</v>
      </c>
      <c r="M150" s="661">
        <v>41</v>
      </c>
      <c r="N150" s="662">
        <v>13.5</v>
      </c>
      <c r="O150" s="661" t="s">
        <v>4116</v>
      </c>
      <c r="P150" s="678" t="s">
        <v>4407</v>
      </c>
      <c r="Q150" s="663">
        <f t="shared" si="10"/>
        <v>0</v>
      </c>
      <c r="R150" s="663">
        <f t="shared" si="10"/>
        <v>0</v>
      </c>
      <c r="S150" s="674" t="str">
        <f t="shared" si="11"/>
        <v/>
      </c>
      <c r="T150" s="674" t="str">
        <f t="shared" si="12"/>
        <v/>
      </c>
      <c r="U150" s="674" t="str">
        <f t="shared" si="13"/>
        <v/>
      </c>
      <c r="V150" s="679" t="str">
        <f t="shared" si="14"/>
        <v/>
      </c>
      <c r="W150" s="664"/>
    </row>
    <row r="151" spans="1:23" ht="14.4" customHeight="1" x14ac:dyDescent="0.3">
      <c r="A151" s="726" t="s">
        <v>4408</v>
      </c>
      <c r="B151" s="674"/>
      <c r="C151" s="675"/>
      <c r="D151" s="676"/>
      <c r="E151" s="657">
        <v>1</v>
      </c>
      <c r="F151" s="658">
        <v>0.77</v>
      </c>
      <c r="G151" s="668">
        <v>22</v>
      </c>
      <c r="H151" s="661"/>
      <c r="I151" s="655"/>
      <c r="J151" s="656"/>
      <c r="K151" s="660">
        <v>0.31</v>
      </c>
      <c r="L151" s="661">
        <v>1</v>
      </c>
      <c r="M151" s="661">
        <v>12</v>
      </c>
      <c r="N151" s="662">
        <v>4</v>
      </c>
      <c r="O151" s="661" t="s">
        <v>4116</v>
      </c>
      <c r="P151" s="678" t="s">
        <v>4409</v>
      </c>
      <c r="Q151" s="663">
        <f t="shared" si="10"/>
        <v>0</v>
      </c>
      <c r="R151" s="663">
        <f t="shared" si="10"/>
        <v>0</v>
      </c>
      <c r="S151" s="674" t="str">
        <f t="shared" si="11"/>
        <v/>
      </c>
      <c r="T151" s="674" t="str">
        <f t="shared" si="12"/>
        <v/>
      </c>
      <c r="U151" s="674" t="str">
        <f t="shared" si="13"/>
        <v/>
      </c>
      <c r="V151" s="679" t="str">
        <f t="shared" si="14"/>
        <v/>
      </c>
      <c r="W151" s="664"/>
    </row>
    <row r="152" spans="1:23" ht="14.4" customHeight="1" x14ac:dyDescent="0.3">
      <c r="A152" s="727" t="s">
        <v>4410</v>
      </c>
      <c r="B152" s="711"/>
      <c r="C152" s="712"/>
      <c r="D152" s="680"/>
      <c r="E152" s="715">
        <v>1</v>
      </c>
      <c r="F152" s="716">
        <v>0.82</v>
      </c>
      <c r="G152" s="672">
        <v>18</v>
      </c>
      <c r="H152" s="718">
        <v>1</v>
      </c>
      <c r="I152" s="714">
        <v>1.33</v>
      </c>
      <c r="J152" s="670">
        <v>35</v>
      </c>
      <c r="K152" s="717">
        <v>0.41</v>
      </c>
      <c r="L152" s="718">
        <v>2</v>
      </c>
      <c r="M152" s="718">
        <v>16</v>
      </c>
      <c r="N152" s="719">
        <v>5.36</v>
      </c>
      <c r="O152" s="718" t="s">
        <v>4116</v>
      </c>
      <c r="P152" s="720" t="s">
        <v>4411</v>
      </c>
      <c r="Q152" s="721">
        <f t="shared" si="10"/>
        <v>1</v>
      </c>
      <c r="R152" s="721">
        <f t="shared" si="10"/>
        <v>1.33</v>
      </c>
      <c r="S152" s="711">
        <f t="shared" si="11"/>
        <v>5.36</v>
      </c>
      <c r="T152" s="711">
        <f t="shared" si="12"/>
        <v>35</v>
      </c>
      <c r="U152" s="711">
        <f t="shared" si="13"/>
        <v>29.64</v>
      </c>
      <c r="V152" s="722">
        <f t="shared" si="14"/>
        <v>6.5298507462686564</v>
      </c>
      <c r="W152" s="671">
        <v>30</v>
      </c>
    </row>
    <row r="153" spans="1:23" ht="14.4" customHeight="1" x14ac:dyDescent="0.3">
      <c r="A153" s="726" t="s">
        <v>4412</v>
      </c>
      <c r="B153" s="674"/>
      <c r="C153" s="675"/>
      <c r="D153" s="676"/>
      <c r="E153" s="677"/>
      <c r="F153" s="655"/>
      <c r="G153" s="656"/>
      <c r="H153" s="657">
        <v>4</v>
      </c>
      <c r="I153" s="658">
        <v>3.54</v>
      </c>
      <c r="J153" s="659">
        <v>22.5</v>
      </c>
      <c r="K153" s="660">
        <v>0.31</v>
      </c>
      <c r="L153" s="661">
        <v>1</v>
      </c>
      <c r="M153" s="661">
        <v>12</v>
      </c>
      <c r="N153" s="662">
        <v>3.97</v>
      </c>
      <c r="O153" s="661" t="s">
        <v>4116</v>
      </c>
      <c r="P153" s="678" t="s">
        <v>4413</v>
      </c>
      <c r="Q153" s="663">
        <f t="shared" si="10"/>
        <v>4</v>
      </c>
      <c r="R153" s="663">
        <f t="shared" si="10"/>
        <v>3.54</v>
      </c>
      <c r="S153" s="674">
        <f t="shared" si="11"/>
        <v>15.88</v>
      </c>
      <c r="T153" s="674">
        <f t="shared" si="12"/>
        <v>90</v>
      </c>
      <c r="U153" s="674">
        <f t="shared" si="13"/>
        <v>74.12</v>
      </c>
      <c r="V153" s="679">
        <f t="shared" si="14"/>
        <v>5.6675062972292185</v>
      </c>
      <c r="W153" s="664">
        <v>74</v>
      </c>
    </row>
    <row r="154" spans="1:23" ht="14.4" customHeight="1" x14ac:dyDescent="0.3">
      <c r="A154" s="727" t="s">
        <v>4414</v>
      </c>
      <c r="B154" s="711">
        <v>3</v>
      </c>
      <c r="C154" s="712">
        <v>3.44</v>
      </c>
      <c r="D154" s="680">
        <v>25</v>
      </c>
      <c r="E154" s="713">
        <v>3</v>
      </c>
      <c r="F154" s="714">
        <v>2.0699999999999998</v>
      </c>
      <c r="G154" s="669">
        <v>22.7</v>
      </c>
      <c r="H154" s="715">
        <v>4</v>
      </c>
      <c r="I154" s="716">
        <v>3.95</v>
      </c>
      <c r="J154" s="670">
        <v>29.3</v>
      </c>
      <c r="K154" s="717">
        <v>0.44</v>
      </c>
      <c r="L154" s="718">
        <v>2</v>
      </c>
      <c r="M154" s="718">
        <v>18</v>
      </c>
      <c r="N154" s="719">
        <v>5.88</v>
      </c>
      <c r="O154" s="718" t="s">
        <v>4116</v>
      </c>
      <c r="P154" s="720" t="s">
        <v>4415</v>
      </c>
      <c r="Q154" s="721">
        <f t="shared" si="10"/>
        <v>1</v>
      </c>
      <c r="R154" s="721">
        <f t="shared" si="10"/>
        <v>0.51000000000000023</v>
      </c>
      <c r="S154" s="711">
        <f t="shared" si="11"/>
        <v>23.52</v>
      </c>
      <c r="T154" s="711">
        <f t="shared" si="12"/>
        <v>117.2</v>
      </c>
      <c r="U154" s="711">
        <f t="shared" si="13"/>
        <v>93.68</v>
      </c>
      <c r="V154" s="722">
        <f t="shared" si="14"/>
        <v>4.9829931972789119</v>
      </c>
      <c r="W154" s="671">
        <v>93</v>
      </c>
    </row>
    <row r="155" spans="1:23" ht="14.4" customHeight="1" x14ac:dyDescent="0.3">
      <c r="A155" s="727" t="s">
        <v>4416</v>
      </c>
      <c r="B155" s="711">
        <v>2</v>
      </c>
      <c r="C155" s="712">
        <v>4.1500000000000004</v>
      </c>
      <c r="D155" s="680">
        <v>43.5</v>
      </c>
      <c r="E155" s="713">
        <v>3</v>
      </c>
      <c r="F155" s="714">
        <v>2.62</v>
      </c>
      <c r="G155" s="669">
        <v>25</v>
      </c>
      <c r="H155" s="715">
        <v>1</v>
      </c>
      <c r="I155" s="716">
        <v>0.65</v>
      </c>
      <c r="J155" s="670">
        <v>15</v>
      </c>
      <c r="K155" s="717">
        <v>0.65</v>
      </c>
      <c r="L155" s="718">
        <v>3</v>
      </c>
      <c r="M155" s="718">
        <v>23</v>
      </c>
      <c r="N155" s="719">
        <v>7.7</v>
      </c>
      <c r="O155" s="718" t="s">
        <v>4116</v>
      </c>
      <c r="P155" s="720" t="s">
        <v>4417</v>
      </c>
      <c r="Q155" s="721">
        <f t="shared" si="10"/>
        <v>-1</v>
      </c>
      <c r="R155" s="721">
        <f t="shared" si="10"/>
        <v>-3.5000000000000004</v>
      </c>
      <c r="S155" s="711">
        <f t="shared" si="11"/>
        <v>7.7</v>
      </c>
      <c r="T155" s="711">
        <f t="shared" si="12"/>
        <v>15</v>
      </c>
      <c r="U155" s="711">
        <f t="shared" si="13"/>
        <v>7.3</v>
      </c>
      <c r="V155" s="722">
        <f t="shared" si="14"/>
        <v>1.948051948051948</v>
      </c>
      <c r="W155" s="671">
        <v>7</v>
      </c>
    </row>
    <row r="156" spans="1:23" ht="14.4" customHeight="1" x14ac:dyDescent="0.3">
      <c r="A156" s="726" t="s">
        <v>4418</v>
      </c>
      <c r="B156" s="674"/>
      <c r="C156" s="675"/>
      <c r="D156" s="676"/>
      <c r="E156" s="677"/>
      <c r="F156" s="655"/>
      <c r="G156" s="656"/>
      <c r="H156" s="657">
        <v>1</v>
      </c>
      <c r="I156" s="658">
        <v>3.35</v>
      </c>
      <c r="J156" s="659">
        <v>45</v>
      </c>
      <c r="K156" s="660">
        <v>3.35</v>
      </c>
      <c r="L156" s="661">
        <v>6</v>
      </c>
      <c r="M156" s="661">
        <v>58</v>
      </c>
      <c r="N156" s="662">
        <v>19.22</v>
      </c>
      <c r="O156" s="661" t="s">
        <v>4116</v>
      </c>
      <c r="P156" s="678" t="s">
        <v>4419</v>
      </c>
      <c r="Q156" s="663">
        <f t="shared" si="10"/>
        <v>1</v>
      </c>
      <c r="R156" s="663">
        <f t="shared" si="10"/>
        <v>3.35</v>
      </c>
      <c r="S156" s="674">
        <f t="shared" si="11"/>
        <v>19.22</v>
      </c>
      <c r="T156" s="674">
        <f t="shared" si="12"/>
        <v>45</v>
      </c>
      <c r="U156" s="674">
        <f t="shared" si="13"/>
        <v>25.78</v>
      </c>
      <c r="V156" s="679">
        <f t="shared" si="14"/>
        <v>2.341311134235172</v>
      </c>
      <c r="W156" s="664">
        <v>26</v>
      </c>
    </row>
    <row r="157" spans="1:23" ht="14.4" customHeight="1" x14ac:dyDescent="0.3">
      <c r="A157" s="726" t="s">
        <v>4420</v>
      </c>
      <c r="B157" s="665">
        <v>1</v>
      </c>
      <c r="C157" s="666">
        <v>3.12</v>
      </c>
      <c r="D157" s="667">
        <v>28</v>
      </c>
      <c r="E157" s="677"/>
      <c r="F157" s="655"/>
      <c r="G157" s="656"/>
      <c r="H157" s="661"/>
      <c r="I157" s="655"/>
      <c r="J157" s="656"/>
      <c r="K157" s="660">
        <v>3.12</v>
      </c>
      <c r="L157" s="661">
        <v>5</v>
      </c>
      <c r="M157" s="661">
        <v>49</v>
      </c>
      <c r="N157" s="662">
        <v>16.22</v>
      </c>
      <c r="O157" s="661" t="s">
        <v>4116</v>
      </c>
      <c r="P157" s="678" t="s">
        <v>4421</v>
      </c>
      <c r="Q157" s="663">
        <f t="shared" si="10"/>
        <v>-1</v>
      </c>
      <c r="R157" s="663">
        <f t="shared" si="10"/>
        <v>-3.12</v>
      </c>
      <c r="S157" s="674" t="str">
        <f t="shared" si="11"/>
        <v/>
      </c>
      <c r="T157" s="674" t="str">
        <f t="shared" si="12"/>
        <v/>
      </c>
      <c r="U157" s="674" t="str">
        <f t="shared" si="13"/>
        <v/>
      </c>
      <c r="V157" s="679" t="str">
        <f t="shared" si="14"/>
        <v/>
      </c>
      <c r="W157" s="664"/>
    </row>
    <row r="158" spans="1:23" ht="14.4" customHeight="1" x14ac:dyDescent="0.3">
      <c r="A158" s="726" t="s">
        <v>4422</v>
      </c>
      <c r="B158" s="674"/>
      <c r="C158" s="675"/>
      <c r="D158" s="676"/>
      <c r="E158" s="657">
        <v>1</v>
      </c>
      <c r="F158" s="658">
        <v>3.3</v>
      </c>
      <c r="G158" s="668">
        <v>31</v>
      </c>
      <c r="H158" s="661"/>
      <c r="I158" s="655"/>
      <c r="J158" s="656"/>
      <c r="K158" s="660">
        <v>3.3</v>
      </c>
      <c r="L158" s="661">
        <v>5</v>
      </c>
      <c r="M158" s="661">
        <v>49</v>
      </c>
      <c r="N158" s="662">
        <v>16.2</v>
      </c>
      <c r="O158" s="661" t="s">
        <v>4116</v>
      </c>
      <c r="P158" s="678" t="s">
        <v>4423</v>
      </c>
      <c r="Q158" s="663">
        <f t="shared" si="10"/>
        <v>0</v>
      </c>
      <c r="R158" s="663">
        <f t="shared" si="10"/>
        <v>0</v>
      </c>
      <c r="S158" s="674" t="str">
        <f t="shared" si="11"/>
        <v/>
      </c>
      <c r="T158" s="674" t="str">
        <f t="shared" si="12"/>
        <v/>
      </c>
      <c r="U158" s="674" t="str">
        <f t="shared" si="13"/>
        <v/>
      </c>
      <c r="V158" s="679" t="str">
        <f t="shared" si="14"/>
        <v/>
      </c>
      <c r="W158" s="664"/>
    </row>
    <row r="159" spans="1:23" ht="14.4" customHeight="1" x14ac:dyDescent="0.3">
      <c r="A159" s="726" t="s">
        <v>4424</v>
      </c>
      <c r="B159" s="665">
        <v>1</v>
      </c>
      <c r="C159" s="666">
        <v>0.54</v>
      </c>
      <c r="D159" s="667">
        <v>2</v>
      </c>
      <c r="E159" s="677"/>
      <c r="F159" s="655"/>
      <c r="G159" s="656"/>
      <c r="H159" s="661"/>
      <c r="I159" s="655"/>
      <c r="J159" s="656"/>
      <c r="K159" s="660">
        <v>0.54</v>
      </c>
      <c r="L159" s="661">
        <v>2</v>
      </c>
      <c r="M159" s="661">
        <v>21</v>
      </c>
      <c r="N159" s="662">
        <v>6.96</v>
      </c>
      <c r="O159" s="661" t="s">
        <v>4116</v>
      </c>
      <c r="P159" s="678" t="s">
        <v>4425</v>
      </c>
      <c r="Q159" s="663">
        <f t="shared" si="10"/>
        <v>-1</v>
      </c>
      <c r="R159" s="663">
        <f t="shared" si="10"/>
        <v>-0.54</v>
      </c>
      <c r="S159" s="674" t="str">
        <f t="shared" si="11"/>
        <v/>
      </c>
      <c r="T159" s="674" t="str">
        <f t="shared" si="12"/>
        <v/>
      </c>
      <c r="U159" s="674" t="str">
        <f t="shared" si="13"/>
        <v/>
      </c>
      <c r="V159" s="679" t="str">
        <f t="shared" si="14"/>
        <v/>
      </c>
      <c r="W159" s="664"/>
    </row>
    <row r="160" spans="1:23" ht="14.4" customHeight="1" x14ac:dyDescent="0.3">
      <c r="A160" s="726" t="s">
        <v>4426</v>
      </c>
      <c r="B160" s="674">
        <v>1</v>
      </c>
      <c r="C160" s="675">
        <v>1.38</v>
      </c>
      <c r="D160" s="676">
        <v>39</v>
      </c>
      <c r="E160" s="677"/>
      <c r="F160" s="655"/>
      <c r="G160" s="656"/>
      <c r="H160" s="657">
        <v>1</v>
      </c>
      <c r="I160" s="658">
        <v>0.7</v>
      </c>
      <c r="J160" s="659">
        <v>19</v>
      </c>
      <c r="K160" s="660">
        <v>0.7</v>
      </c>
      <c r="L160" s="661">
        <v>3</v>
      </c>
      <c r="M160" s="661">
        <v>25</v>
      </c>
      <c r="N160" s="662">
        <v>8.18</v>
      </c>
      <c r="O160" s="661" t="s">
        <v>4116</v>
      </c>
      <c r="P160" s="678" t="s">
        <v>4427</v>
      </c>
      <c r="Q160" s="663">
        <f t="shared" si="10"/>
        <v>0</v>
      </c>
      <c r="R160" s="663">
        <f t="shared" si="10"/>
        <v>-0.67999999999999994</v>
      </c>
      <c r="S160" s="674">
        <f t="shared" si="11"/>
        <v>8.18</v>
      </c>
      <c r="T160" s="674">
        <f t="shared" si="12"/>
        <v>19</v>
      </c>
      <c r="U160" s="674">
        <f t="shared" si="13"/>
        <v>10.82</v>
      </c>
      <c r="V160" s="679">
        <f t="shared" si="14"/>
        <v>2.3227383863080684</v>
      </c>
      <c r="W160" s="664">
        <v>11</v>
      </c>
    </row>
    <row r="161" spans="1:23" ht="14.4" customHeight="1" x14ac:dyDescent="0.3">
      <c r="A161" s="727" t="s">
        <v>4428</v>
      </c>
      <c r="B161" s="711">
        <v>2</v>
      </c>
      <c r="C161" s="712">
        <v>1.85</v>
      </c>
      <c r="D161" s="680">
        <v>28</v>
      </c>
      <c r="E161" s="713">
        <v>1</v>
      </c>
      <c r="F161" s="714">
        <v>1.37</v>
      </c>
      <c r="G161" s="669">
        <v>37</v>
      </c>
      <c r="H161" s="715">
        <v>2</v>
      </c>
      <c r="I161" s="716">
        <v>2.27</v>
      </c>
      <c r="J161" s="670">
        <v>29</v>
      </c>
      <c r="K161" s="717">
        <v>0.9</v>
      </c>
      <c r="L161" s="718">
        <v>3</v>
      </c>
      <c r="M161" s="718">
        <v>29</v>
      </c>
      <c r="N161" s="719">
        <v>9.6999999999999993</v>
      </c>
      <c r="O161" s="718" t="s">
        <v>4116</v>
      </c>
      <c r="P161" s="720" t="s">
        <v>4429</v>
      </c>
      <c r="Q161" s="721">
        <f t="shared" si="10"/>
        <v>0</v>
      </c>
      <c r="R161" s="721">
        <f t="shared" si="10"/>
        <v>0.41999999999999993</v>
      </c>
      <c r="S161" s="711">
        <f t="shared" si="11"/>
        <v>19.399999999999999</v>
      </c>
      <c r="T161" s="711">
        <f t="shared" si="12"/>
        <v>58</v>
      </c>
      <c r="U161" s="711">
        <f t="shared" si="13"/>
        <v>38.6</v>
      </c>
      <c r="V161" s="722">
        <f t="shared" si="14"/>
        <v>2.9896907216494846</v>
      </c>
      <c r="W161" s="671">
        <v>39</v>
      </c>
    </row>
    <row r="162" spans="1:23" ht="14.4" customHeight="1" x14ac:dyDescent="0.3">
      <c r="A162" s="727" t="s">
        <v>4430</v>
      </c>
      <c r="B162" s="711">
        <v>1</v>
      </c>
      <c r="C162" s="712">
        <v>1.92</v>
      </c>
      <c r="D162" s="680">
        <v>33</v>
      </c>
      <c r="E162" s="713">
        <v>3</v>
      </c>
      <c r="F162" s="714">
        <v>6.06</v>
      </c>
      <c r="G162" s="669">
        <v>39.700000000000003</v>
      </c>
      <c r="H162" s="715">
        <v>1</v>
      </c>
      <c r="I162" s="716">
        <v>2.56</v>
      </c>
      <c r="J162" s="670">
        <v>40</v>
      </c>
      <c r="K162" s="717">
        <v>1.92</v>
      </c>
      <c r="L162" s="718">
        <v>5</v>
      </c>
      <c r="M162" s="718">
        <v>42</v>
      </c>
      <c r="N162" s="719">
        <v>13.91</v>
      </c>
      <c r="O162" s="718" t="s">
        <v>4116</v>
      </c>
      <c r="P162" s="720" t="s">
        <v>4431</v>
      </c>
      <c r="Q162" s="721">
        <f t="shared" si="10"/>
        <v>0</v>
      </c>
      <c r="R162" s="721">
        <f t="shared" si="10"/>
        <v>0.64000000000000012</v>
      </c>
      <c r="S162" s="711">
        <f t="shared" si="11"/>
        <v>13.91</v>
      </c>
      <c r="T162" s="711">
        <f t="shared" si="12"/>
        <v>40</v>
      </c>
      <c r="U162" s="711">
        <f t="shared" si="13"/>
        <v>26.09</v>
      </c>
      <c r="V162" s="722">
        <f t="shared" si="14"/>
        <v>2.8756290438533427</v>
      </c>
      <c r="W162" s="671">
        <v>26</v>
      </c>
    </row>
    <row r="163" spans="1:23" ht="14.4" customHeight="1" x14ac:dyDescent="0.3">
      <c r="A163" s="726" t="s">
        <v>4432</v>
      </c>
      <c r="B163" s="674">
        <v>1</v>
      </c>
      <c r="C163" s="675">
        <v>0.56999999999999995</v>
      </c>
      <c r="D163" s="676">
        <v>14</v>
      </c>
      <c r="E163" s="677"/>
      <c r="F163" s="655"/>
      <c r="G163" s="656"/>
      <c r="H163" s="657"/>
      <c r="I163" s="658"/>
      <c r="J163" s="668"/>
      <c r="K163" s="660">
        <v>0.52</v>
      </c>
      <c r="L163" s="661">
        <v>2</v>
      </c>
      <c r="M163" s="661">
        <v>20</v>
      </c>
      <c r="N163" s="662">
        <v>6.83</v>
      </c>
      <c r="O163" s="661" t="s">
        <v>4116</v>
      </c>
      <c r="P163" s="678" t="s">
        <v>4433</v>
      </c>
      <c r="Q163" s="663">
        <f t="shared" si="10"/>
        <v>-1</v>
      </c>
      <c r="R163" s="663">
        <f t="shared" si="10"/>
        <v>-0.56999999999999995</v>
      </c>
      <c r="S163" s="674" t="str">
        <f t="shared" si="11"/>
        <v/>
      </c>
      <c r="T163" s="674" t="str">
        <f t="shared" si="12"/>
        <v/>
      </c>
      <c r="U163" s="674" t="str">
        <f t="shared" si="13"/>
        <v/>
      </c>
      <c r="V163" s="679" t="str">
        <f t="shared" si="14"/>
        <v/>
      </c>
      <c r="W163" s="664"/>
    </row>
    <row r="164" spans="1:23" ht="14.4" customHeight="1" x14ac:dyDescent="0.3">
      <c r="A164" s="727" t="s">
        <v>4434</v>
      </c>
      <c r="B164" s="711"/>
      <c r="C164" s="712"/>
      <c r="D164" s="680"/>
      <c r="E164" s="713"/>
      <c r="F164" s="714"/>
      <c r="G164" s="669"/>
      <c r="H164" s="715">
        <v>2</v>
      </c>
      <c r="I164" s="716">
        <v>2.0299999999999998</v>
      </c>
      <c r="J164" s="670">
        <v>26.5</v>
      </c>
      <c r="K164" s="717">
        <v>0.63</v>
      </c>
      <c r="L164" s="718">
        <v>3</v>
      </c>
      <c r="M164" s="718">
        <v>25</v>
      </c>
      <c r="N164" s="719">
        <v>8.35</v>
      </c>
      <c r="O164" s="718" t="s">
        <v>4116</v>
      </c>
      <c r="P164" s="720" t="s">
        <v>4435</v>
      </c>
      <c r="Q164" s="721">
        <f t="shared" si="10"/>
        <v>2</v>
      </c>
      <c r="R164" s="721">
        <f t="shared" si="10"/>
        <v>2.0299999999999998</v>
      </c>
      <c r="S164" s="711">
        <f t="shared" si="11"/>
        <v>16.7</v>
      </c>
      <c r="T164" s="711">
        <f t="shared" si="12"/>
        <v>53</v>
      </c>
      <c r="U164" s="711">
        <f t="shared" si="13"/>
        <v>36.299999999999997</v>
      </c>
      <c r="V164" s="722">
        <f t="shared" si="14"/>
        <v>3.1736526946107784</v>
      </c>
      <c r="W164" s="671">
        <v>36</v>
      </c>
    </row>
    <row r="165" spans="1:23" ht="14.4" customHeight="1" x14ac:dyDescent="0.3">
      <c r="A165" s="727" t="s">
        <v>4436</v>
      </c>
      <c r="B165" s="711"/>
      <c r="C165" s="712"/>
      <c r="D165" s="680"/>
      <c r="E165" s="713"/>
      <c r="F165" s="714"/>
      <c r="G165" s="669"/>
      <c r="H165" s="715">
        <v>1</v>
      </c>
      <c r="I165" s="716">
        <v>0.99</v>
      </c>
      <c r="J165" s="670">
        <v>30</v>
      </c>
      <c r="K165" s="717">
        <v>0.98</v>
      </c>
      <c r="L165" s="718">
        <v>4</v>
      </c>
      <c r="M165" s="718">
        <v>34</v>
      </c>
      <c r="N165" s="719">
        <v>11.34</v>
      </c>
      <c r="O165" s="718" t="s">
        <v>4116</v>
      </c>
      <c r="P165" s="720" t="s">
        <v>4437</v>
      </c>
      <c r="Q165" s="721">
        <f t="shared" si="10"/>
        <v>1</v>
      </c>
      <c r="R165" s="721">
        <f t="shared" si="10"/>
        <v>0.99</v>
      </c>
      <c r="S165" s="711">
        <f t="shared" si="11"/>
        <v>11.34</v>
      </c>
      <c r="T165" s="711">
        <f t="shared" si="12"/>
        <v>30</v>
      </c>
      <c r="U165" s="711">
        <f t="shared" si="13"/>
        <v>18.66</v>
      </c>
      <c r="V165" s="722">
        <f t="shared" si="14"/>
        <v>2.6455026455026456</v>
      </c>
      <c r="W165" s="671">
        <v>19</v>
      </c>
    </row>
    <row r="166" spans="1:23" ht="14.4" customHeight="1" x14ac:dyDescent="0.3">
      <c r="A166" s="726" t="s">
        <v>4438</v>
      </c>
      <c r="B166" s="674">
        <v>1</v>
      </c>
      <c r="C166" s="675">
        <v>1.08</v>
      </c>
      <c r="D166" s="676">
        <v>25</v>
      </c>
      <c r="E166" s="657"/>
      <c r="F166" s="658"/>
      <c r="G166" s="668"/>
      <c r="H166" s="661">
        <v>1</v>
      </c>
      <c r="I166" s="655">
        <v>0.47</v>
      </c>
      <c r="J166" s="659">
        <v>18</v>
      </c>
      <c r="K166" s="660">
        <v>0.47</v>
      </c>
      <c r="L166" s="661">
        <v>2</v>
      </c>
      <c r="M166" s="661">
        <v>19</v>
      </c>
      <c r="N166" s="662">
        <v>6.24</v>
      </c>
      <c r="O166" s="661" t="s">
        <v>4116</v>
      </c>
      <c r="P166" s="678" t="s">
        <v>4439</v>
      </c>
      <c r="Q166" s="663">
        <f t="shared" si="10"/>
        <v>0</v>
      </c>
      <c r="R166" s="663">
        <f t="shared" si="10"/>
        <v>-0.6100000000000001</v>
      </c>
      <c r="S166" s="674">
        <f t="shared" si="11"/>
        <v>6.24</v>
      </c>
      <c r="T166" s="674">
        <f t="shared" si="12"/>
        <v>18</v>
      </c>
      <c r="U166" s="674">
        <f t="shared" si="13"/>
        <v>11.76</v>
      </c>
      <c r="V166" s="679">
        <f t="shared" si="14"/>
        <v>2.8846153846153846</v>
      </c>
      <c r="W166" s="664">
        <v>12</v>
      </c>
    </row>
    <row r="167" spans="1:23" ht="14.4" customHeight="1" x14ac:dyDescent="0.3">
      <c r="A167" s="727" t="s">
        <v>4440</v>
      </c>
      <c r="B167" s="711">
        <v>3</v>
      </c>
      <c r="C167" s="712">
        <v>2.64</v>
      </c>
      <c r="D167" s="680">
        <v>27.7</v>
      </c>
      <c r="E167" s="715">
        <v>6</v>
      </c>
      <c r="F167" s="716">
        <v>5.05</v>
      </c>
      <c r="G167" s="672">
        <v>25.3</v>
      </c>
      <c r="H167" s="718">
        <v>1</v>
      </c>
      <c r="I167" s="714">
        <v>1.31</v>
      </c>
      <c r="J167" s="670">
        <v>41</v>
      </c>
      <c r="K167" s="717">
        <v>0.61</v>
      </c>
      <c r="L167" s="718">
        <v>3</v>
      </c>
      <c r="M167" s="718">
        <v>24</v>
      </c>
      <c r="N167" s="719">
        <v>7.9</v>
      </c>
      <c r="O167" s="718" t="s">
        <v>4116</v>
      </c>
      <c r="P167" s="720" t="s">
        <v>4441</v>
      </c>
      <c r="Q167" s="721">
        <f t="shared" si="10"/>
        <v>-2</v>
      </c>
      <c r="R167" s="721">
        <f t="shared" si="10"/>
        <v>-1.33</v>
      </c>
      <c r="S167" s="711">
        <f t="shared" si="11"/>
        <v>7.9</v>
      </c>
      <c r="T167" s="711">
        <f t="shared" si="12"/>
        <v>41</v>
      </c>
      <c r="U167" s="711">
        <f t="shared" si="13"/>
        <v>33.1</v>
      </c>
      <c r="V167" s="722">
        <f t="shared" si="14"/>
        <v>5.1898734177215191</v>
      </c>
      <c r="W167" s="671">
        <v>33</v>
      </c>
    </row>
    <row r="168" spans="1:23" ht="14.4" customHeight="1" x14ac:dyDescent="0.3">
      <c r="A168" s="727" t="s">
        <v>4442</v>
      </c>
      <c r="B168" s="711">
        <v>4</v>
      </c>
      <c r="C168" s="712">
        <v>4.34</v>
      </c>
      <c r="D168" s="680">
        <v>30.8</v>
      </c>
      <c r="E168" s="715">
        <v>4</v>
      </c>
      <c r="F168" s="716">
        <v>4.99</v>
      </c>
      <c r="G168" s="672">
        <v>30.5</v>
      </c>
      <c r="H168" s="718">
        <v>2</v>
      </c>
      <c r="I168" s="714">
        <v>3.85</v>
      </c>
      <c r="J168" s="670">
        <v>50</v>
      </c>
      <c r="K168" s="717">
        <v>0.95</v>
      </c>
      <c r="L168" s="718">
        <v>4</v>
      </c>
      <c r="M168" s="718">
        <v>32</v>
      </c>
      <c r="N168" s="719">
        <v>10.56</v>
      </c>
      <c r="O168" s="718" t="s">
        <v>4116</v>
      </c>
      <c r="P168" s="720" t="s">
        <v>4443</v>
      </c>
      <c r="Q168" s="721">
        <f t="shared" si="10"/>
        <v>-2</v>
      </c>
      <c r="R168" s="721">
        <f t="shared" si="10"/>
        <v>-0.48999999999999977</v>
      </c>
      <c r="S168" s="711">
        <f t="shared" si="11"/>
        <v>21.12</v>
      </c>
      <c r="T168" s="711">
        <f t="shared" si="12"/>
        <v>100</v>
      </c>
      <c r="U168" s="711">
        <f t="shared" si="13"/>
        <v>78.88</v>
      </c>
      <c r="V168" s="722">
        <f t="shared" si="14"/>
        <v>4.7348484848484844</v>
      </c>
      <c r="W168" s="671">
        <v>79</v>
      </c>
    </row>
    <row r="169" spans="1:23" ht="14.4" customHeight="1" x14ac:dyDescent="0.3">
      <c r="A169" s="726" t="s">
        <v>4444</v>
      </c>
      <c r="B169" s="674"/>
      <c r="C169" s="675"/>
      <c r="D169" s="676"/>
      <c r="E169" s="657">
        <v>1</v>
      </c>
      <c r="F169" s="658">
        <v>5.08</v>
      </c>
      <c r="G169" s="668">
        <v>53</v>
      </c>
      <c r="H169" s="661"/>
      <c r="I169" s="655"/>
      <c r="J169" s="656"/>
      <c r="K169" s="660">
        <v>5.08</v>
      </c>
      <c r="L169" s="661">
        <v>7</v>
      </c>
      <c r="M169" s="661">
        <v>66</v>
      </c>
      <c r="N169" s="662">
        <v>22</v>
      </c>
      <c r="O169" s="661" t="s">
        <v>3874</v>
      </c>
      <c r="P169" s="678" t="s">
        <v>4445</v>
      </c>
      <c r="Q169" s="663">
        <f t="shared" si="10"/>
        <v>0</v>
      </c>
      <c r="R169" s="663">
        <f t="shared" si="10"/>
        <v>0</v>
      </c>
      <c r="S169" s="674" t="str">
        <f t="shared" si="11"/>
        <v/>
      </c>
      <c r="T169" s="674" t="str">
        <f t="shared" si="12"/>
        <v/>
      </c>
      <c r="U169" s="674" t="str">
        <f t="shared" si="13"/>
        <v/>
      </c>
      <c r="V169" s="679" t="str">
        <f t="shared" si="14"/>
        <v/>
      </c>
      <c r="W169" s="664"/>
    </row>
    <row r="170" spans="1:23" ht="14.4" customHeight="1" x14ac:dyDescent="0.3">
      <c r="A170" s="726" t="s">
        <v>4446</v>
      </c>
      <c r="B170" s="674">
        <v>2</v>
      </c>
      <c r="C170" s="675">
        <v>9.2200000000000006</v>
      </c>
      <c r="D170" s="676">
        <v>26</v>
      </c>
      <c r="E170" s="677">
        <v>1</v>
      </c>
      <c r="F170" s="655">
        <v>4.79</v>
      </c>
      <c r="G170" s="656">
        <v>27</v>
      </c>
      <c r="H170" s="657">
        <v>3</v>
      </c>
      <c r="I170" s="658">
        <v>23.51</v>
      </c>
      <c r="J170" s="659">
        <v>47.3</v>
      </c>
      <c r="K170" s="660">
        <v>4.79</v>
      </c>
      <c r="L170" s="661">
        <v>3</v>
      </c>
      <c r="M170" s="661">
        <v>28</v>
      </c>
      <c r="N170" s="662">
        <v>9.4</v>
      </c>
      <c r="O170" s="661" t="s">
        <v>4116</v>
      </c>
      <c r="P170" s="678" t="s">
        <v>4447</v>
      </c>
      <c r="Q170" s="663">
        <f t="shared" si="10"/>
        <v>1</v>
      </c>
      <c r="R170" s="663">
        <f t="shared" si="10"/>
        <v>14.290000000000001</v>
      </c>
      <c r="S170" s="674">
        <f t="shared" si="11"/>
        <v>28.200000000000003</v>
      </c>
      <c r="T170" s="674">
        <f t="shared" si="12"/>
        <v>141.89999999999998</v>
      </c>
      <c r="U170" s="674">
        <f t="shared" si="13"/>
        <v>113.69999999999997</v>
      </c>
      <c r="V170" s="679">
        <f t="shared" si="14"/>
        <v>5.0319148936170199</v>
      </c>
      <c r="W170" s="664">
        <v>114</v>
      </c>
    </row>
    <row r="171" spans="1:23" ht="14.4" customHeight="1" x14ac:dyDescent="0.3">
      <c r="A171" s="726" t="s">
        <v>4448</v>
      </c>
      <c r="B171" s="674">
        <v>14</v>
      </c>
      <c r="C171" s="675">
        <v>44.19</v>
      </c>
      <c r="D171" s="676">
        <v>28.4</v>
      </c>
      <c r="E171" s="677">
        <v>15</v>
      </c>
      <c r="F171" s="655">
        <v>45.23</v>
      </c>
      <c r="G171" s="656">
        <v>25.9</v>
      </c>
      <c r="H171" s="657">
        <v>14</v>
      </c>
      <c r="I171" s="658">
        <v>42.14</v>
      </c>
      <c r="J171" s="659">
        <v>29.9</v>
      </c>
      <c r="K171" s="660">
        <v>3</v>
      </c>
      <c r="L171" s="661">
        <v>4</v>
      </c>
      <c r="M171" s="661">
        <v>37</v>
      </c>
      <c r="N171" s="662">
        <v>12.46</v>
      </c>
      <c r="O171" s="661" t="s">
        <v>3874</v>
      </c>
      <c r="P171" s="678" t="s">
        <v>4449</v>
      </c>
      <c r="Q171" s="663">
        <f t="shared" si="10"/>
        <v>0</v>
      </c>
      <c r="R171" s="663">
        <f t="shared" si="10"/>
        <v>-2.0499999999999972</v>
      </c>
      <c r="S171" s="674">
        <f t="shared" si="11"/>
        <v>174.44</v>
      </c>
      <c r="T171" s="674">
        <f t="shared" si="12"/>
        <v>418.59999999999997</v>
      </c>
      <c r="U171" s="674">
        <f t="shared" si="13"/>
        <v>244.15999999999997</v>
      </c>
      <c r="V171" s="679">
        <f t="shared" si="14"/>
        <v>2.3996789727126804</v>
      </c>
      <c r="W171" s="664">
        <v>245</v>
      </c>
    </row>
    <row r="172" spans="1:23" ht="14.4" customHeight="1" x14ac:dyDescent="0.3">
      <c r="A172" s="727" t="s">
        <v>4450</v>
      </c>
      <c r="B172" s="711">
        <v>8</v>
      </c>
      <c r="C172" s="712">
        <v>26.23</v>
      </c>
      <c r="D172" s="680">
        <v>32.4</v>
      </c>
      <c r="E172" s="713">
        <v>3</v>
      </c>
      <c r="F172" s="714">
        <v>9.25</v>
      </c>
      <c r="G172" s="669">
        <v>26</v>
      </c>
      <c r="H172" s="715">
        <v>10</v>
      </c>
      <c r="I172" s="716">
        <v>31.16</v>
      </c>
      <c r="J172" s="670">
        <v>29.8</v>
      </c>
      <c r="K172" s="717">
        <v>3.08</v>
      </c>
      <c r="L172" s="718">
        <v>5</v>
      </c>
      <c r="M172" s="718">
        <v>42</v>
      </c>
      <c r="N172" s="719">
        <v>13.88</v>
      </c>
      <c r="O172" s="718" t="s">
        <v>3874</v>
      </c>
      <c r="P172" s="720" t="s">
        <v>4451</v>
      </c>
      <c r="Q172" s="721">
        <f t="shared" si="10"/>
        <v>2</v>
      </c>
      <c r="R172" s="721">
        <f t="shared" si="10"/>
        <v>4.93</v>
      </c>
      <c r="S172" s="711">
        <f t="shared" si="11"/>
        <v>138.80000000000001</v>
      </c>
      <c r="T172" s="711">
        <f t="shared" si="12"/>
        <v>298</v>
      </c>
      <c r="U172" s="711">
        <f t="shared" si="13"/>
        <v>159.19999999999999</v>
      </c>
      <c r="V172" s="722">
        <f t="shared" si="14"/>
        <v>2.1469740634005761</v>
      </c>
      <c r="W172" s="671">
        <v>159</v>
      </c>
    </row>
    <row r="173" spans="1:23" ht="14.4" customHeight="1" x14ac:dyDescent="0.3">
      <c r="A173" s="727" t="s">
        <v>4452</v>
      </c>
      <c r="B173" s="711">
        <v>3</v>
      </c>
      <c r="C173" s="712">
        <v>10.53</v>
      </c>
      <c r="D173" s="680">
        <v>25.3</v>
      </c>
      <c r="E173" s="713">
        <v>1</v>
      </c>
      <c r="F173" s="714">
        <v>3.51</v>
      </c>
      <c r="G173" s="669">
        <v>32</v>
      </c>
      <c r="H173" s="715">
        <v>1</v>
      </c>
      <c r="I173" s="716">
        <v>3.51</v>
      </c>
      <c r="J173" s="670">
        <v>33</v>
      </c>
      <c r="K173" s="717">
        <v>3.51</v>
      </c>
      <c r="L173" s="718">
        <v>6</v>
      </c>
      <c r="M173" s="718">
        <v>50</v>
      </c>
      <c r="N173" s="719">
        <v>16.55</v>
      </c>
      <c r="O173" s="718" t="s">
        <v>3874</v>
      </c>
      <c r="P173" s="720" t="s">
        <v>4453</v>
      </c>
      <c r="Q173" s="721">
        <f t="shared" si="10"/>
        <v>-2</v>
      </c>
      <c r="R173" s="721">
        <f t="shared" si="10"/>
        <v>-7.02</v>
      </c>
      <c r="S173" s="711">
        <f t="shared" si="11"/>
        <v>16.55</v>
      </c>
      <c r="T173" s="711">
        <f t="shared" si="12"/>
        <v>33</v>
      </c>
      <c r="U173" s="711">
        <f t="shared" si="13"/>
        <v>16.45</v>
      </c>
      <c r="V173" s="722">
        <f t="shared" si="14"/>
        <v>1.9939577039274923</v>
      </c>
      <c r="W173" s="671">
        <v>16</v>
      </c>
    </row>
    <row r="174" spans="1:23" ht="14.4" customHeight="1" x14ac:dyDescent="0.3">
      <c r="A174" s="726" t="s">
        <v>4454</v>
      </c>
      <c r="B174" s="665">
        <v>28</v>
      </c>
      <c r="C174" s="666">
        <v>61.67</v>
      </c>
      <c r="D174" s="667">
        <v>26.4</v>
      </c>
      <c r="E174" s="677">
        <v>23</v>
      </c>
      <c r="F174" s="655">
        <v>52.15</v>
      </c>
      <c r="G174" s="656">
        <v>28.6</v>
      </c>
      <c r="H174" s="661">
        <v>15</v>
      </c>
      <c r="I174" s="655">
        <v>32.71</v>
      </c>
      <c r="J174" s="659">
        <v>25.6</v>
      </c>
      <c r="K174" s="660">
        <v>2.1800000000000002</v>
      </c>
      <c r="L174" s="661">
        <v>4</v>
      </c>
      <c r="M174" s="661">
        <v>36</v>
      </c>
      <c r="N174" s="662">
        <v>11.97</v>
      </c>
      <c r="O174" s="661" t="s">
        <v>4116</v>
      </c>
      <c r="P174" s="678" t="s">
        <v>4455</v>
      </c>
      <c r="Q174" s="663">
        <f t="shared" si="10"/>
        <v>-13</v>
      </c>
      <c r="R174" s="663">
        <f t="shared" si="10"/>
        <v>-28.96</v>
      </c>
      <c r="S174" s="674">
        <f t="shared" si="11"/>
        <v>179.55</v>
      </c>
      <c r="T174" s="674">
        <f t="shared" si="12"/>
        <v>384</v>
      </c>
      <c r="U174" s="674">
        <f t="shared" si="13"/>
        <v>204.45</v>
      </c>
      <c r="V174" s="679">
        <f t="shared" si="14"/>
        <v>2.1386800334168754</v>
      </c>
      <c r="W174" s="664">
        <v>205</v>
      </c>
    </row>
    <row r="175" spans="1:23" ht="14.4" customHeight="1" x14ac:dyDescent="0.3">
      <c r="A175" s="727" t="s">
        <v>4456</v>
      </c>
      <c r="B175" s="723">
        <v>23</v>
      </c>
      <c r="C175" s="724">
        <v>59.78</v>
      </c>
      <c r="D175" s="673">
        <v>26.7</v>
      </c>
      <c r="E175" s="713">
        <v>19</v>
      </c>
      <c r="F175" s="714">
        <v>51.17</v>
      </c>
      <c r="G175" s="669">
        <v>24.8</v>
      </c>
      <c r="H175" s="718">
        <v>18</v>
      </c>
      <c r="I175" s="714">
        <v>45.65</v>
      </c>
      <c r="J175" s="670">
        <v>26.9</v>
      </c>
      <c r="K175" s="717">
        <v>2.5299999999999998</v>
      </c>
      <c r="L175" s="718">
        <v>5</v>
      </c>
      <c r="M175" s="718">
        <v>42</v>
      </c>
      <c r="N175" s="719">
        <v>13.92</v>
      </c>
      <c r="O175" s="718" t="s">
        <v>4116</v>
      </c>
      <c r="P175" s="720" t="s">
        <v>4457</v>
      </c>
      <c r="Q175" s="721">
        <f t="shared" si="10"/>
        <v>-5</v>
      </c>
      <c r="R175" s="721">
        <f t="shared" si="10"/>
        <v>-14.130000000000003</v>
      </c>
      <c r="S175" s="711">
        <f t="shared" si="11"/>
        <v>250.56</v>
      </c>
      <c r="T175" s="711">
        <f t="shared" si="12"/>
        <v>484.2</v>
      </c>
      <c r="U175" s="711">
        <f t="shared" si="13"/>
        <v>233.64</v>
      </c>
      <c r="V175" s="722">
        <f t="shared" si="14"/>
        <v>1.9324712643678161</v>
      </c>
      <c r="W175" s="671">
        <v>233</v>
      </c>
    </row>
    <row r="176" spans="1:23" ht="14.4" customHeight="1" x14ac:dyDescent="0.3">
      <c r="A176" s="727" t="s">
        <v>4458</v>
      </c>
      <c r="B176" s="723">
        <v>7</v>
      </c>
      <c r="C176" s="724">
        <v>22.79</v>
      </c>
      <c r="D176" s="673">
        <v>25.3</v>
      </c>
      <c r="E176" s="713">
        <v>11</v>
      </c>
      <c r="F176" s="714">
        <v>35.590000000000003</v>
      </c>
      <c r="G176" s="669">
        <v>28.3</v>
      </c>
      <c r="H176" s="718">
        <v>4</v>
      </c>
      <c r="I176" s="714">
        <v>12.94</v>
      </c>
      <c r="J176" s="670">
        <v>33</v>
      </c>
      <c r="K176" s="717">
        <v>3.24</v>
      </c>
      <c r="L176" s="718">
        <v>6</v>
      </c>
      <c r="M176" s="718">
        <v>52</v>
      </c>
      <c r="N176" s="719">
        <v>17.190000000000001</v>
      </c>
      <c r="O176" s="718" t="s">
        <v>4116</v>
      </c>
      <c r="P176" s="720" t="s">
        <v>4459</v>
      </c>
      <c r="Q176" s="721">
        <f t="shared" si="10"/>
        <v>-3</v>
      </c>
      <c r="R176" s="721">
        <f t="shared" si="10"/>
        <v>-9.85</v>
      </c>
      <c r="S176" s="711">
        <f t="shared" si="11"/>
        <v>68.760000000000005</v>
      </c>
      <c r="T176" s="711">
        <f t="shared" si="12"/>
        <v>132</v>
      </c>
      <c r="U176" s="711">
        <f t="shared" si="13"/>
        <v>63.239999999999995</v>
      </c>
      <c r="V176" s="722">
        <f t="shared" si="14"/>
        <v>1.919720767888307</v>
      </c>
      <c r="W176" s="671">
        <v>63</v>
      </c>
    </row>
    <row r="177" spans="1:23" ht="14.4" customHeight="1" x14ac:dyDescent="0.3">
      <c r="A177" s="726" t="s">
        <v>4460</v>
      </c>
      <c r="B177" s="674"/>
      <c r="C177" s="675"/>
      <c r="D177" s="676"/>
      <c r="E177" s="677">
        <v>1</v>
      </c>
      <c r="F177" s="655">
        <v>1.54</v>
      </c>
      <c r="G177" s="656">
        <v>19</v>
      </c>
      <c r="H177" s="657">
        <v>2</v>
      </c>
      <c r="I177" s="658">
        <v>4.22</v>
      </c>
      <c r="J177" s="659">
        <v>30.5</v>
      </c>
      <c r="K177" s="660">
        <v>1.54</v>
      </c>
      <c r="L177" s="661">
        <v>3</v>
      </c>
      <c r="M177" s="661">
        <v>25</v>
      </c>
      <c r="N177" s="662">
        <v>8.41</v>
      </c>
      <c r="O177" s="661" t="s">
        <v>4116</v>
      </c>
      <c r="P177" s="678" t="s">
        <v>4461</v>
      </c>
      <c r="Q177" s="663">
        <f t="shared" si="10"/>
        <v>2</v>
      </c>
      <c r="R177" s="663">
        <f t="shared" si="10"/>
        <v>4.22</v>
      </c>
      <c r="S177" s="674">
        <f t="shared" si="11"/>
        <v>16.82</v>
      </c>
      <c r="T177" s="674">
        <f t="shared" si="12"/>
        <v>61</v>
      </c>
      <c r="U177" s="674">
        <f t="shared" si="13"/>
        <v>44.18</v>
      </c>
      <c r="V177" s="679">
        <f t="shared" si="14"/>
        <v>3.6266349583828776</v>
      </c>
      <c r="W177" s="664">
        <v>44</v>
      </c>
    </row>
    <row r="178" spans="1:23" ht="14.4" customHeight="1" x14ac:dyDescent="0.3">
      <c r="A178" s="726" t="s">
        <v>4462</v>
      </c>
      <c r="B178" s="674">
        <v>6</v>
      </c>
      <c r="C178" s="675">
        <v>11.94</v>
      </c>
      <c r="D178" s="676">
        <v>28.7</v>
      </c>
      <c r="E178" s="677">
        <v>2</v>
      </c>
      <c r="F178" s="655">
        <v>3.96</v>
      </c>
      <c r="G178" s="656">
        <v>29</v>
      </c>
      <c r="H178" s="657">
        <v>5</v>
      </c>
      <c r="I178" s="658">
        <v>9.4</v>
      </c>
      <c r="J178" s="659">
        <v>27.8</v>
      </c>
      <c r="K178" s="660">
        <v>1.06</v>
      </c>
      <c r="L178" s="661">
        <v>2</v>
      </c>
      <c r="M178" s="661">
        <v>18</v>
      </c>
      <c r="N178" s="662">
        <v>5.99</v>
      </c>
      <c r="O178" s="661" t="s">
        <v>4116</v>
      </c>
      <c r="P178" s="678" t="s">
        <v>4463</v>
      </c>
      <c r="Q178" s="663">
        <f t="shared" si="10"/>
        <v>-1</v>
      </c>
      <c r="R178" s="663">
        <f t="shared" si="10"/>
        <v>-2.5399999999999991</v>
      </c>
      <c r="S178" s="674">
        <f t="shared" si="11"/>
        <v>29.950000000000003</v>
      </c>
      <c r="T178" s="674">
        <f t="shared" si="12"/>
        <v>139</v>
      </c>
      <c r="U178" s="674">
        <f t="shared" si="13"/>
        <v>109.05</v>
      </c>
      <c r="V178" s="679">
        <f t="shared" si="14"/>
        <v>4.6410684474123531</v>
      </c>
      <c r="W178" s="664">
        <v>109</v>
      </c>
    </row>
    <row r="179" spans="1:23" ht="14.4" customHeight="1" x14ac:dyDescent="0.3">
      <c r="A179" s="727" t="s">
        <v>4464</v>
      </c>
      <c r="B179" s="711">
        <v>1</v>
      </c>
      <c r="C179" s="712">
        <v>1.37</v>
      </c>
      <c r="D179" s="680">
        <v>23</v>
      </c>
      <c r="E179" s="713">
        <v>2</v>
      </c>
      <c r="F179" s="714">
        <v>7.35</v>
      </c>
      <c r="G179" s="669">
        <v>33</v>
      </c>
      <c r="H179" s="715">
        <v>2</v>
      </c>
      <c r="I179" s="716">
        <v>2.5</v>
      </c>
      <c r="J179" s="670">
        <v>16.5</v>
      </c>
      <c r="K179" s="717">
        <v>1.25</v>
      </c>
      <c r="L179" s="718">
        <v>3</v>
      </c>
      <c r="M179" s="718">
        <v>25</v>
      </c>
      <c r="N179" s="719">
        <v>8.25</v>
      </c>
      <c r="O179" s="718" t="s">
        <v>4116</v>
      </c>
      <c r="P179" s="720" t="s">
        <v>4465</v>
      </c>
      <c r="Q179" s="721">
        <f t="shared" si="10"/>
        <v>1</v>
      </c>
      <c r="R179" s="721">
        <f t="shared" si="10"/>
        <v>1.1299999999999999</v>
      </c>
      <c r="S179" s="711">
        <f t="shared" si="11"/>
        <v>16.5</v>
      </c>
      <c r="T179" s="711">
        <f t="shared" si="12"/>
        <v>33</v>
      </c>
      <c r="U179" s="711">
        <f t="shared" si="13"/>
        <v>16.5</v>
      </c>
      <c r="V179" s="722">
        <f t="shared" si="14"/>
        <v>2</v>
      </c>
      <c r="W179" s="671">
        <v>16</v>
      </c>
    </row>
    <row r="180" spans="1:23" ht="14.4" customHeight="1" x14ac:dyDescent="0.3">
      <c r="A180" s="727" t="s">
        <v>4466</v>
      </c>
      <c r="B180" s="711"/>
      <c r="C180" s="712"/>
      <c r="D180" s="680"/>
      <c r="E180" s="713"/>
      <c r="F180" s="714"/>
      <c r="G180" s="669"/>
      <c r="H180" s="715">
        <v>2</v>
      </c>
      <c r="I180" s="716">
        <v>5.18</v>
      </c>
      <c r="J180" s="670">
        <v>20</v>
      </c>
      <c r="K180" s="717">
        <v>1.5</v>
      </c>
      <c r="L180" s="718">
        <v>4</v>
      </c>
      <c r="M180" s="718">
        <v>32</v>
      </c>
      <c r="N180" s="719">
        <v>10.62</v>
      </c>
      <c r="O180" s="718" t="s">
        <v>4116</v>
      </c>
      <c r="P180" s="720" t="s">
        <v>4467</v>
      </c>
      <c r="Q180" s="721">
        <f t="shared" si="10"/>
        <v>2</v>
      </c>
      <c r="R180" s="721">
        <f t="shared" si="10"/>
        <v>5.18</v>
      </c>
      <c r="S180" s="711">
        <f t="shared" si="11"/>
        <v>21.24</v>
      </c>
      <c r="T180" s="711">
        <f t="shared" si="12"/>
        <v>40</v>
      </c>
      <c r="U180" s="711">
        <f t="shared" si="13"/>
        <v>18.760000000000002</v>
      </c>
      <c r="V180" s="722">
        <f t="shared" si="14"/>
        <v>1.8832391713747647</v>
      </c>
      <c r="W180" s="671">
        <v>23</v>
      </c>
    </row>
    <row r="181" spans="1:23" ht="14.4" customHeight="1" x14ac:dyDescent="0.3">
      <c r="A181" s="726" t="s">
        <v>4468</v>
      </c>
      <c r="B181" s="665">
        <v>1</v>
      </c>
      <c r="C181" s="666">
        <v>1.68</v>
      </c>
      <c r="D181" s="667">
        <v>25</v>
      </c>
      <c r="E181" s="677">
        <v>1</v>
      </c>
      <c r="F181" s="655">
        <v>1.89</v>
      </c>
      <c r="G181" s="656">
        <v>27</v>
      </c>
      <c r="H181" s="661"/>
      <c r="I181" s="655"/>
      <c r="J181" s="656"/>
      <c r="K181" s="660">
        <v>0.81</v>
      </c>
      <c r="L181" s="661">
        <v>2</v>
      </c>
      <c r="M181" s="661">
        <v>14</v>
      </c>
      <c r="N181" s="662">
        <v>4.75</v>
      </c>
      <c r="O181" s="661" t="s">
        <v>4116</v>
      </c>
      <c r="P181" s="678" t="s">
        <v>4469</v>
      </c>
      <c r="Q181" s="663">
        <f t="shared" si="10"/>
        <v>-1</v>
      </c>
      <c r="R181" s="663">
        <f t="shared" si="10"/>
        <v>-1.68</v>
      </c>
      <c r="S181" s="674" t="str">
        <f t="shared" si="11"/>
        <v/>
      </c>
      <c r="T181" s="674" t="str">
        <f t="shared" si="12"/>
        <v/>
      </c>
      <c r="U181" s="674" t="str">
        <f t="shared" si="13"/>
        <v/>
      </c>
      <c r="V181" s="679" t="str">
        <f t="shared" si="14"/>
        <v/>
      </c>
      <c r="W181" s="664"/>
    </row>
    <row r="182" spans="1:23" ht="14.4" customHeight="1" x14ac:dyDescent="0.3">
      <c r="A182" s="727" t="s">
        <v>4470</v>
      </c>
      <c r="B182" s="723">
        <v>1</v>
      </c>
      <c r="C182" s="724">
        <v>1.99</v>
      </c>
      <c r="D182" s="673">
        <v>31</v>
      </c>
      <c r="E182" s="713">
        <v>1</v>
      </c>
      <c r="F182" s="714">
        <v>1.43</v>
      </c>
      <c r="G182" s="669">
        <v>23</v>
      </c>
      <c r="H182" s="718">
        <v>2</v>
      </c>
      <c r="I182" s="714">
        <v>5.05</v>
      </c>
      <c r="J182" s="670">
        <v>37</v>
      </c>
      <c r="K182" s="717">
        <v>1.1299999999999999</v>
      </c>
      <c r="L182" s="718">
        <v>2</v>
      </c>
      <c r="M182" s="718">
        <v>20</v>
      </c>
      <c r="N182" s="719">
        <v>6.79</v>
      </c>
      <c r="O182" s="718" t="s">
        <v>4116</v>
      </c>
      <c r="P182" s="720" t="s">
        <v>4471</v>
      </c>
      <c r="Q182" s="721">
        <f t="shared" si="10"/>
        <v>1</v>
      </c>
      <c r="R182" s="721">
        <f t="shared" si="10"/>
        <v>3.0599999999999996</v>
      </c>
      <c r="S182" s="711">
        <f t="shared" si="11"/>
        <v>13.58</v>
      </c>
      <c r="T182" s="711">
        <f t="shared" si="12"/>
        <v>74</v>
      </c>
      <c r="U182" s="711">
        <f t="shared" si="13"/>
        <v>60.42</v>
      </c>
      <c r="V182" s="722">
        <f t="shared" si="14"/>
        <v>5.4491899852724597</v>
      </c>
      <c r="W182" s="671">
        <v>60</v>
      </c>
    </row>
    <row r="183" spans="1:23" ht="14.4" customHeight="1" x14ac:dyDescent="0.3">
      <c r="A183" s="727" t="s">
        <v>4472</v>
      </c>
      <c r="B183" s="723">
        <v>1</v>
      </c>
      <c r="C183" s="724">
        <v>1.4</v>
      </c>
      <c r="D183" s="673">
        <v>24</v>
      </c>
      <c r="E183" s="713"/>
      <c r="F183" s="714"/>
      <c r="G183" s="669"/>
      <c r="H183" s="718"/>
      <c r="I183" s="714"/>
      <c r="J183" s="669"/>
      <c r="K183" s="717">
        <v>1.4</v>
      </c>
      <c r="L183" s="718">
        <v>3</v>
      </c>
      <c r="M183" s="718">
        <v>26</v>
      </c>
      <c r="N183" s="719">
        <v>8.81</v>
      </c>
      <c r="O183" s="718" t="s">
        <v>4116</v>
      </c>
      <c r="P183" s="720" t="s">
        <v>4473</v>
      </c>
      <c r="Q183" s="721">
        <f t="shared" si="10"/>
        <v>-1</v>
      </c>
      <c r="R183" s="721">
        <f t="shared" si="10"/>
        <v>-1.4</v>
      </c>
      <c r="S183" s="711" t="str">
        <f t="shared" si="11"/>
        <v/>
      </c>
      <c r="T183" s="711" t="str">
        <f t="shared" si="12"/>
        <v/>
      </c>
      <c r="U183" s="711" t="str">
        <f t="shared" si="13"/>
        <v/>
      </c>
      <c r="V183" s="722" t="str">
        <f t="shared" si="14"/>
        <v/>
      </c>
      <c r="W183" s="671"/>
    </row>
    <row r="184" spans="1:23" ht="14.4" customHeight="1" x14ac:dyDescent="0.3">
      <c r="A184" s="726" t="s">
        <v>4474</v>
      </c>
      <c r="B184" s="674"/>
      <c r="C184" s="675"/>
      <c r="D184" s="676"/>
      <c r="E184" s="677"/>
      <c r="F184" s="655"/>
      <c r="G184" s="656"/>
      <c r="H184" s="657">
        <v>1</v>
      </c>
      <c r="I184" s="658">
        <v>3.58</v>
      </c>
      <c r="J184" s="659">
        <v>28</v>
      </c>
      <c r="K184" s="660">
        <v>3.58</v>
      </c>
      <c r="L184" s="661">
        <v>4</v>
      </c>
      <c r="M184" s="661">
        <v>36</v>
      </c>
      <c r="N184" s="662">
        <v>11.96</v>
      </c>
      <c r="O184" s="661" t="s">
        <v>3874</v>
      </c>
      <c r="P184" s="678" t="s">
        <v>4475</v>
      </c>
      <c r="Q184" s="663">
        <f t="shared" si="10"/>
        <v>1</v>
      </c>
      <c r="R184" s="663">
        <f t="shared" si="10"/>
        <v>3.58</v>
      </c>
      <c r="S184" s="674">
        <f t="shared" si="11"/>
        <v>11.96</v>
      </c>
      <c r="T184" s="674">
        <f t="shared" si="12"/>
        <v>28</v>
      </c>
      <c r="U184" s="674">
        <f t="shared" si="13"/>
        <v>16.04</v>
      </c>
      <c r="V184" s="679">
        <f t="shared" si="14"/>
        <v>2.3411371237458192</v>
      </c>
      <c r="W184" s="664">
        <v>16</v>
      </c>
    </row>
    <row r="185" spans="1:23" ht="14.4" customHeight="1" x14ac:dyDescent="0.3">
      <c r="A185" s="727" t="s">
        <v>4476</v>
      </c>
      <c r="B185" s="711"/>
      <c r="C185" s="712"/>
      <c r="D185" s="680"/>
      <c r="E185" s="713">
        <v>1</v>
      </c>
      <c r="F185" s="714">
        <v>3.06</v>
      </c>
      <c r="G185" s="669">
        <v>28</v>
      </c>
      <c r="H185" s="715"/>
      <c r="I185" s="716"/>
      <c r="J185" s="672"/>
      <c r="K185" s="717">
        <v>3.78</v>
      </c>
      <c r="L185" s="718">
        <v>4</v>
      </c>
      <c r="M185" s="718">
        <v>38</v>
      </c>
      <c r="N185" s="719">
        <v>12.55</v>
      </c>
      <c r="O185" s="718" t="s">
        <v>3874</v>
      </c>
      <c r="P185" s="720" t="s">
        <v>4477</v>
      </c>
      <c r="Q185" s="721">
        <f t="shared" si="10"/>
        <v>0</v>
      </c>
      <c r="R185" s="721">
        <f t="shared" si="10"/>
        <v>0</v>
      </c>
      <c r="S185" s="711" t="str">
        <f t="shared" si="11"/>
        <v/>
      </c>
      <c r="T185" s="711" t="str">
        <f t="shared" si="12"/>
        <v/>
      </c>
      <c r="U185" s="711" t="str">
        <f t="shared" si="13"/>
        <v/>
      </c>
      <c r="V185" s="722" t="str">
        <f t="shared" si="14"/>
        <v/>
      </c>
      <c r="W185" s="671"/>
    </row>
    <row r="186" spans="1:23" ht="14.4" customHeight="1" x14ac:dyDescent="0.3">
      <c r="A186" s="726" t="s">
        <v>4478</v>
      </c>
      <c r="B186" s="665">
        <v>1</v>
      </c>
      <c r="C186" s="666">
        <v>2.2799999999999998</v>
      </c>
      <c r="D186" s="667">
        <v>30</v>
      </c>
      <c r="E186" s="677"/>
      <c r="F186" s="655"/>
      <c r="G186" s="656"/>
      <c r="H186" s="661"/>
      <c r="I186" s="655"/>
      <c r="J186" s="656"/>
      <c r="K186" s="660">
        <v>0.54</v>
      </c>
      <c r="L186" s="661">
        <v>1</v>
      </c>
      <c r="M186" s="661">
        <v>13</v>
      </c>
      <c r="N186" s="662">
        <v>4.18</v>
      </c>
      <c r="O186" s="661" t="s">
        <v>3874</v>
      </c>
      <c r="P186" s="678" t="s">
        <v>4479</v>
      </c>
      <c r="Q186" s="663">
        <f t="shared" si="10"/>
        <v>-1</v>
      </c>
      <c r="R186" s="663">
        <f t="shared" si="10"/>
        <v>-2.2799999999999998</v>
      </c>
      <c r="S186" s="674" t="str">
        <f t="shared" si="11"/>
        <v/>
      </c>
      <c r="T186" s="674" t="str">
        <f t="shared" si="12"/>
        <v/>
      </c>
      <c r="U186" s="674" t="str">
        <f t="shared" si="13"/>
        <v/>
      </c>
      <c r="V186" s="679" t="str">
        <f t="shared" si="14"/>
        <v/>
      </c>
      <c r="W186" s="664"/>
    </row>
    <row r="187" spans="1:23" ht="14.4" customHeight="1" x14ac:dyDescent="0.3">
      <c r="A187" s="726" t="s">
        <v>4480</v>
      </c>
      <c r="B187" s="665">
        <v>6</v>
      </c>
      <c r="C187" s="666">
        <v>4.17</v>
      </c>
      <c r="D187" s="667">
        <v>19.7</v>
      </c>
      <c r="E187" s="677">
        <v>5</v>
      </c>
      <c r="F187" s="655">
        <v>3.27</v>
      </c>
      <c r="G187" s="656">
        <v>21.8</v>
      </c>
      <c r="H187" s="661">
        <v>5</v>
      </c>
      <c r="I187" s="655">
        <v>4.03</v>
      </c>
      <c r="J187" s="659">
        <v>27.6</v>
      </c>
      <c r="K187" s="660">
        <v>0.59</v>
      </c>
      <c r="L187" s="661">
        <v>3</v>
      </c>
      <c r="M187" s="661">
        <v>24</v>
      </c>
      <c r="N187" s="662">
        <v>8.1</v>
      </c>
      <c r="O187" s="661" t="s">
        <v>4116</v>
      </c>
      <c r="P187" s="678" t="s">
        <v>4481</v>
      </c>
      <c r="Q187" s="663">
        <f t="shared" si="10"/>
        <v>-1</v>
      </c>
      <c r="R187" s="663">
        <f t="shared" si="10"/>
        <v>-0.13999999999999968</v>
      </c>
      <c r="S187" s="674">
        <f t="shared" si="11"/>
        <v>40.5</v>
      </c>
      <c r="T187" s="674">
        <f t="shared" si="12"/>
        <v>138</v>
      </c>
      <c r="U187" s="674">
        <f t="shared" si="13"/>
        <v>97.5</v>
      </c>
      <c r="V187" s="679">
        <f t="shared" si="14"/>
        <v>3.4074074074074074</v>
      </c>
      <c r="W187" s="664">
        <v>97</v>
      </c>
    </row>
    <row r="188" spans="1:23" ht="14.4" customHeight="1" x14ac:dyDescent="0.3">
      <c r="A188" s="727" t="s">
        <v>4482</v>
      </c>
      <c r="B188" s="723">
        <v>3</v>
      </c>
      <c r="C188" s="724">
        <v>2.08</v>
      </c>
      <c r="D188" s="673">
        <v>14</v>
      </c>
      <c r="E188" s="713">
        <v>4</v>
      </c>
      <c r="F188" s="714">
        <v>2.77</v>
      </c>
      <c r="G188" s="669">
        <v>23</v>
      </c>
      <c r="H188" s="718">
        <v>1</v>
      </c>
      <c r="I188" s="714">
        <v>0.69</v>
      </c>
      <c r="J188" s="670">
        <v>23</v>
      </c>
      <c r="K188" s="717">
        <v>0.69</v>
      </c>
      <c r="L188" s="718">
        <v>3</v>
      </c>
      <c r="M188" s="718">
        <v>28</v>
      </c>
      <c r="N188" s="719">
        <v>9.27</v>
      </c>
      <c r="O188" s="718" t="s">
        <v>4116</v>
      </c>
      <c r="P188" s="720" t="s">
        <v>4483</v>
      </c>
      <c r="Q188" s="721">
        <f t="shared" si="10"/>
        <v>-2</v>
      </c>
      <c r="R188" s="721">
        <f t="shared" si="10"/>
        <v>-1.3900000000000001</v>
      </c>
      <c r="S188" s="711">
        <f t="shared" si="11"/>
        <v>9.27</v>
      </c>
      <c r="T188" s="711">
        <f t="shared" si="12"/>
        <v>23</v>
      </c>
      <c r="U188" s="711">
        <f t="shared" si="13"/>
        <v>13.73</v>
      </c>
      <c r="V188" s="722">
        <f t="shared" si="14"/>
        <v>2.4811218985976269</v>
      </c>
      <c r="W188" s="671">
        <v>14</v>
      </c>
    </row>
    <row r="189" spans="1:23" ht="14.4" customHeight="1" x14ac:dyDescent="0.3">
      <c r="A189" s="727" t="s">
        <v>4484</v>
      </c>
      <c r="B189" s="723">
        <v>4</v>
      </c>
      <c r="C189" s="724">
        <v>4.42</v>
      </c>
      <c r="D189" s="673">
        <v>20.5</v>
      </c>
      <c r="E189" s="713">
        <v>1</v>
      </c>
      <c r="F189" s="714">
        <v>1.1000000000000001</v>
      </c>
      <c r="G189" s="669">
        <v>22</v>
      </c>
      <c r="H189" s="718">
        <v>1</v>
      </c>
      <c r="I189" s="714">
        <v>1.58</v>
      </c>
      <c r="J189" s="670">
        <v>49</v>
      </c>
      <c r="K189" s="717">
        <v>1.1000000000000001</v>
      </c>
      <c r="L189" s="718">
        <v>4</v>
      </c>
      <c r="M189" s="718">
        <v>39</v>
      </c>
      <c r="N189" s="719">
        <v>12.99</v>
      </c>
      <c r="O189" s="718" t="s">
        <v>4116</v>
      </c>
      <c r="P189" s="720" t="s">
        <v>4485</v>
      </c>
      <c r="Q189" s="721">
        <f t="shared" si="10"/>
        <v>-3</v>
      </c>
      <c r="R189" s="721">
        <f t="shared" si="10"/>
        <v>-2.84</v>
      </c>
      <c r="S189" s="711">
        <f t="shared" si="11"/>
        <v>12.99</v>
      </c>
      <c r="T189" s="711">
        <f t="shared" si="12"/>
        <v>49</v>
      </c>
      <c r="U189" s="711">
        <f t="shared" si="13"/>
        <v>36.01</v>
      </c>
      <c r="V189" s="722">
        <f t="shared" si="14"/>
        <v>3.7721324095458044</v>
      </c>
      <c r="W189" s="671">
        <v>36</v>
      </c>
    </row>
    <row r="190" spans="1:23" ht="14.4" customHeight="1" x14ac:dyDescent="0.3">
      <c r="A190" s="726" t="s">
        <v>4486</v>
      </c>
      <c r="B190" s="674">
        <v>3</v>
      </c>
      <c r="C190" s="675">
        <v>2.2400000000000002</v>
      </c>
      <c r="D190" s="676">
        <v>25.7</v>
      </c>
      <c r="E190" s="677">
        <v>3</v>
      </c>
      <c r="F190" s="655">
        <v>1.85</v>
      </c>
      <c r="G190" s="656">
        <v>19.7</v>
      </c>
      <c r="H190" s="657">
        <v>3</v>
      </c>
      <c r="I190" s="658">
        <v>2.06</v>
      </c>
      <c r="J190" s="659">
        <v>25.3</v>
      </c>
      <c r="K190" s="660">
        <v>0.57999999999999996</v>
      </c>
      <c r="L190" s="661">
        <v>3</v>
      </c>
      <c r="M190" s="661">
        <v>26</v>
      </c>
      <c r="N190" s="662">
        <v>8.74</v>
      </c>
      <c r="O190" s="661" t="s">
        <v>4116</v>
      </c>
      <c r="P190" s="678" t="s">
        <v>4487</v>
      </c>
      <c r="Q190" s="663">
        <f t="shared" si="10"/>
        <v>0</v>
      </c>
      <c r="R190" s="663">
        <f t="shared" si="10"/>
        <v>-0.18000000000000016</v>
      </c>
      <c r="S190" s="674">
        <f t="shared" si="11"/>
        <v>26.22</v>
      </c>
      <c r="T190" s="674">
        <f t="shared" si="12"/>
        <v>75.900000000000006</v>
      </c>
      <c r="U190" s="674">
        <f t="shared" si="13"/>
        <v>49.680000000000007</v>
      </c>
      <c r="V190" s="679">
        <f t="shared" si="14"/>
        <v>2.8947368421052637</v>
      </c>
      <c r="W190" s="664">
        <v>50</v>
      </c>
    </row>
    <row r="191" spans="1:23" ht="14.4" customHeight="1" x14ac:dyDescent="0.3">
      <c r="A191" s="727" t="s">
        <v>4488</v>
      </c>
      <c r="B191" s="711">
        <v>4</v>
      </c>
      <c r="C191" s="712">
        <v>3.17</v>
      </c>
      <c r="D191" s="680">
        <v>28.8</v>
      </c>
      <c r="E191" s="713">
        <v>1</v>
      </c>
      <c r="F191" s="714">
        <v>0.71</v>
      </c>
      <c r="G191" s="669">
        <v>24</v>
      </c>
      <c r="H191" s="715">
        <v>5</v>
      </c>
      <c r="I191" s="716">
        <v>3.72</v>
      </c>
      <c r="J191" s="670">
        <v>24.6</v>
      </c>
      <c r="K191" s="717">
        <v>0.71</v>
      </c>
      <c r="L191" s="718">
        <v>3</v>
      </c>
      <c r="M191" s="718">
        <v>31</v>
      </c>
      <c r="N191" s="719">
        <v>10.34</v>
      </c>
      <c r="O191" s="718" t="s">
        <v>4116</v>
      </c>
      <c r="P191" s="720" t="s">
        <v>4489</v>
      </c>
      <c r="Q191" s="721">
        <f t="shared" si="10"/>
        <v>1</v>
      </c>
      <c r="R191" s="721">
        <f t="shared" si="10"/>
        <v>0.55000000000000027</v>
      </c>
      <c r="S191" s="711">
        <f t="shared" si="11"/>
        <v>51.7</v>
      </c>
      <c r="T191" s="711">
        <f t="shared" si="12"/>
        <v>123</v>
      </c>
      <c r="U191" s="711">
        <f t="shared" si="13"/>
        <v>71.3</v>
      </c>
      <c r="V191" s="722">
        <f t="shared" si="14"/>
        <v>2.379110251450677</v>
      </c>
      <c r="W191" s="671">
        <v>71</v>
      </c>
    </row>
    <row r="192" spans="1:23" ht="14.4" customHeight="1" x14ac:dyDescent="0.3">
      <c r="A192" s="727" t="s">
        <v>4490</v>
      </c>
      <c r="B192" s="711"/>
      <c r="C192" s="712"/>
      <c r="D192" s="680"/>
      <c r="E192" s="713"/>
      <c r="F192" s="714"/>
      <c r="G192" s="669"/>
      <c r="H192" s="715">
        <v>2</v>
      </c>
      <c r="I192" s="716">
        <v>1.76</v>
      </c>
      <c r="J192" s="670">
        <v>30.5</v>
      </c>
      <c r="K192" s="717">
        <v>0.88</v>
      </c>
      <c r="L192" s="718">
        <v>4</v>
      </c>
      <c r="M192" s="718">
        <v>37</v>
      </c>
      <c r="N192" s="719">
        <v>12.19</v>
      </c>
      <c r="O192" s="718" t="s">
        <v>4116</v>
      </c>
      <c r="P192" s="720" t="s">
        <v>4491</v>
      </c>
      <c r="Q192" s="721">
        <f t="shared" si="10"/>
        <v>2</v>
      </c>
      <c r="R192" s="721">
        <f t="shared" si="10"/>
        <v>1.76</v>
      </c>
      <c r="S192" s="711">
        <f t="shared" si="11"/>
        <v>24.38</v>
      </c>
      <c r="T192" s="711">
        <f t="shared" si="12"/>
        <v>61</v>
      </c>
      <c r="U192" s="711">
        <f t="shared" si="13"/>
        <v>36.620000000000005</v>
      </c>
      <c r="V192" s="722">
        <f t="shared" si="14"/>
        <v>2.5020508613617722</v>
      </c>
      <c r="W192" s="671">
        <v>37</v>
      </c>
    </row>
    <row r="193" spans="1:23" ht="14.4" customHeight="1" x14ac:dyDescent="0.3">
      <c r="A193" s="726" t="s">
        <v>4492</v>
      </c>
      <c r="B193" s="674">
        <v>1</v>
      </c>
      <c r="C193" s="675">
        <v>0.91</v>
      </c>
      <c r="D193" s="676">
        <v>23</v>
      </c>
      <c r="E193" s="677">
        <v>1</v>
      </c>
      <c r="F193" s="655">
        <v>0.8</v>
      </c>
      <c r="G193" s="656">
        <v>20</v>
      </c>
      <c r="H193" s="657">
        <v>3</v>
      </c>
      <c r="I193" s="658">
        <v>3.15</v>
      </c>
      <c r="J193" s="659">
        <v>24.7</v>
      </c>
      <c r="K193" s="660">
        <v>0.33</v>
      </c>
      <c r="L193" s="661">
        <v>1</v>
      </c>
      <c r="M193" s="661">
        <v>11</v>
      </c>
      <c r="N193" s="662">
        <v>3.69</v>
      </c>
      <c r="O193" s="661" t="s">
        <v>4116</v>
      </c>
      <c r="P193" s="678" t="s">
        <v>4493</v>
      </c>
      <c r="Q193" s="663">
        <f t="shared" si="10"/>
        <v>2</v>
      </c>
      <c r="R193" s="663">
        <f t="shared" si="10"/>
        <v>2.2399999999999998</v>
      </c>
      <c r="S193" s="674">
        <f t="shared" si="11"/>
        <v>11.07</v>
      </c>
      <c r="T193" s="674">
        <f t="shared" si="12"/>
        <v>74.099999999999994</v>
      </c>
      <c r="U193" s="674">
        <f t="shared" si="13"/>
        <v>63.029999999999994</v>
      </c>
      <c r="V193" s="679">
        <f t="shared" si="14"/>
        <v>6.693766937669376</v>
      </c>
      <c r="W193" s="664">
        <v>63</v>
      </c>
    </row>
    <row r="194" spans="1:23" ht="14.4" customHeight="1" x14ac:dyDescent="0.3">
      <c r="A194" s="727" t="s">
        <v>4494</v>
      </c>
      <c r="B194" s="711">
        <v>1</v>
      </c>
      <c r="C194" s="712">
        <v>0.9</v>
      </c>
      <c r="D194" s="680">
        <v>27</v>
      </c>
      <c r="E194" s="713"/>
      <c r="F194" s="714"/>
      <c r="G194" s="669"/>
      <c r="H194" s="715">
        <v>2</v>
      </c>
      <c r="I194" s="716">
        <v>1.39</v>
      </c>
      <c r="J194" s="670">
        <v>19</v>
      </c>
      <c r="K194" s="717">
        <v>0.48</v>
      </c>
      <c r="L194" s="718">
        <v>2</v>
      </c>
      <c r="M194" s="718">
        <v>18</v>
      </c>
      <c r="N194" s="719">
        <v>5.92</v>
      </c>
      <c r="O194" s="718" t="s">
        <v>4116</v>
      </c>
      <c r="P194" s="720" t="s">
        <v>4495</v>
      </c>
      <c r="Q194" s="721">
        <f t="shared" si="10"/>
        <v>1</v>
      </c>
      <c r="R194" s="721">
        <f t="shared" si="10"/>
        <v>0.48999999999999988</v>
      </c>
      <c r="S194" s="711">
        <f t="shared" si="11"/>
        <v>11.84</v>
      </c>
      <c r="T194" s="711">
        <f t="shared" si="12"/>
        <v>38</v>
      </c>
      <c r="U194" s="711">
        <f t="shared" si="13"/>
        <v>26.16</v>
      </c>
      <c r="V194" s="722">
        <f t="shared" si="14"/>
        <v>3.2094594594594597</v>
      </c>
      <c r="W194" s="671">
        <v>26</v>
      </c>
    </row>
    <row r="195" spans="1:23" ht="14.4" customHeight="1" x14ac:dyDescent="0.3">
      <c r="A195" s="727" t="s">
        <v>4496</v>
      </c>
      <c r="B195" s="711"/>
      <c r="C195" s="712"/>
      <c r="D195" s="680"/>
      <c r="E195" s="713">
        <v>1</v>
      </c>
      <c r="F195" s="714">
        <v>0.72</v>
      </c>
      <c r="G195" s="669">
        <v>24</v>
      </c>
      <c r="H195" s="715">
        <v>1</v>
      </c>
      <c r="I195" s="716">
        <v>0.62</v>
      </c>
      <c r="J195" s="670">
        <v>22</v>
      </c>
      <c r="K195" s="717">
        <v>0.56999999999999995</v>
      </c>
      <c r="L195" s="718">
        <v>2</v>
      </c>
      <c r="M195" s="718">
        <v>21</v>
      </c>
      <c r="N195" s="719">
        <v>7.09</v>
      </c>
      <c r="O195" s="718" t="s">
        <v>4116</v>
      </c>
      <c r="P195" s="720" t="s">
        <v>4497</v>
      </c>
      <c r="Q195" s="721">
        <f t="shared" si="10"/>
        <v>1</v>
      </c>
      <c r="R195" s="721">
        <f t="shared" si="10"/>
        <v>0.62</v>
      </c>
      <c r="S195" s="711">
        <f t="shared" si="11"/>
        <v>7.09</v>
      </c>
      <c r="T195" s="711">
        <f t="shared" si="12"/>
        <v>22</v>
      </c>
      <c r="U195" s="711">
        <f t="shared" si="13"/>
        <v>14.91</v>
      </c>
      <c r="V195" s="722">
        <f t="shared" si="14"/>
        <v>3.1029619181946404</v>
      </c>
      <c r="W195" s="671">
        <v>15</v>
      </c>
    </row>
    <row r="196" spans="1:23" ht="14.4" customHeight="1" x14ac:dyDescent="0.3">
      <c r="A196" s="726" t="s">
        <v>4498</v>
      </c>
      <c r="B196" s="674">
        <v>3</v>
      </c>
      <c r="C196" s="675">
        <v>2.98</v>
      </c>
      <c r="D196" s="676">
        <v>19</v>
      </c>
      <c r="E196" s="657">
        <v>1</v>
      </c>
      <c r="F196" s="658">
        <v>1.1200000000000001</v>
      </c>
      <c r="G196" s="668">
        <v>29</v>
      </c>
      <c r="H196" s="661"/>
      <c r="I196" s="655"/>
      <c r="J196" s="656"/>
      <c r="K196" s="660">
        <v>0.92</v>
      </c>
      <c r="L196" s="661">
        <v>3</v>
      </c>
      <c r="M196" s="661">
        <v>25</v>
      </c>
      <c r="N196" s="662">
        <v>8.48</v>
      </c>
      <c r="O196" s="661" t="s">
        <v>4116</v>
      </c>
      <c r="P196" s="678" t="s">
        <v>4499</v>
      </c>
      <c r="Q196" s="663">
        <f t="shared" si="10"/>
        <v>-3</v>
      </c>
      <c r="R196" s="663">
        <f t="shared" si="10"/>
        <v>-2.98</v>
      </c>
      <c r="S196" s="674" t="str">
        <f t="shared" si="11"/>
        <v/>
      </c>
      <c r="T196" s="674" t="str">
        <f t="shared" si="12"/>
        <v/>
      </c>
      <c r="U196" s="674" t="str">
        <f t="shared" si="13"/>
        <v/>
      </c>
      <c r="V196" s="679" t="str">
        <f t="shared" si="14"/>
        <v/>
      </c>
      <c r="W196" s="664"/>
    </row>
    <row r="197" spans="1:23" ht="14.4" customHeight="1" x14ac:dyDescent="0.3">
      <c r="A197" s="727" t="s">
        <v>4500</v>
      </c>
      <c r="B197" s="711"/>
      <c r="C197" s="712"/>
      <c r="D197" s="680"/>
      <c r="E197" s="715">
        <v>2</v>
      </c>
      <c r="F197" s="716">
        <v>2.2200000000000002</v>
      </c>
      <c r="G197" s="672">
        <v>20.5</v>
      </c>
      <c r="H197" s="718"/>
      <c r="I197" s="714"/>
      <c r="J197" s="669"/>
      <c r="K197" s="717">
        <v>1.1100000000000001</v>
      </c>
      <c r="L197" s="718">
        <v>3</v>
      </c>
      <c r="M197" s="718">
        <v>31</v>
      </c>
      <c r="N197" s="719">
        <v>10.34</v>
      </c>
      <c r="O197" s="718" t="s">
        <v>4116</v>
      </c>
      <c r="P197" s="720" t="s">
        <v>4501</v>
      </c>
      <c r="Q197" s="721">
        <f t="shared" si="10"/>
        <v>0</v>
      </c>
      <c r="R197" s="721">
        <f t="shared" si="10"/>
        <v>0</v>
      </c>
      <c r="S197" s="711" t="str">
        <f t="shared" si="11"/>
        <v/>
      </c>
      <c r="T197" s="711" t="str">
        <f t="shared" si="12"/>
        <v/>
      </c>
      <c r="U197" s="711" t="str">
        <f t="shared" si="13"/>
        <v/>
      </c>
      <c r="V197" s="722" t="str">
        <f t="shared" si="14"/>
        <v/>
      </c>
      <c r="W197" s="671"/>
    </row>
    <row r="198" spans="1:23" ht="14.4" customHeight="1" x14ac:dyDescent="0.3">
      <c r="A198" s="726" t="s">
        <v>4502</v>
      </c>
      <c r="B198" s="674"/>
      <c r="C198" s="675"/>
      <c r="D198" s="676"/>
      <c r="E198" s="657">
        <v>1</v>
      </c>
      <c r="F198" s="658">
        <v>0.59</v>
      </c>
      <c r="G198" s="668">
        <v>17</v>
      </c>
      <c r="H198" s="661"/>
      <c r="I198" s="655"/>
      <c r="J198" s="656"/>
      <c r="K198" s="660">
        <v>0.59</v>
      </c>
      <c r="L198" s="661">
        <v>3</v>
      </c>
      <c r="M198" s="661">
        <v>25</v>
      </c>
      <c r="N198" s="662">
        <v>8.33</v>
      </c>
      <c r="O198" s="661" t="s">
        <v>4116</v>
      </c>
      <c r="P198" s="678" t="s">
        <v>4503</v>
      </c>
      <c r="Q198" s="663">
        <f t="shared" ref="Q198:R261" si="15">H198-B198</f>
        <v>0</v>
      </c>
      <c r="R198" s="663">
        <f t="shared" si="15"/>
        <v>0</v>
      </c>
      <c r="S198" s="674" t="str">
        <f t="shared" ref="S198:S261" si="16">IF(H198=0,"",H198*N198)</f>
        <v/>
      </c>
      <c r="T198" s="674" t="str">
        <f t="shared" ref="T198:T261" si="17">IF(H198=0,"",H198*J198)</f>
        <v/>
      </c>
      <c r="U198" s="674" t="str">
        <f t="shared" ref="U198:U261" si="18">IF(H198=0,"",T198-S198)</f>
        <v/>
      </c>
      <c r="V198" s="679" t="str">
        <f t="shared" ref="V198:V261" si="19">IF(H198=0,"",T198/S198)</f>
        <v/>
      </c>
      <c r="W198" s="664"/>
    </row>
    <row r="199" spans="1:23" ht="14.4" customHeight="1" x14ac:dyDescent="0.3">
      <c r="A199" s="727" t="s">
        <v>4504</v>
      </c>
      <c r="B199" s="711"/>
      <c r="C199" s="712"/>
      <c r="D199" s="680"/>
      <c r="E199" s="715">
        <v>1</v>
      </c>
      <c r="F199" s="716">
        <v>0.66</v>
      </c>
      <c r="G199" s="672">
        <v>15</v>
      </c>
      <c r="H199" s="718"/>
      <c r="I199" s="714"/>
      <c r="J199" s="669"/>
      <c r="K199" s="717">
        <v>0.66</v>
      </c>
      <c r="L199" s="718">
        <v>3</v>
      </c>
      <c r="M199" s="718">
        <v>27</v>
      </c>
      <c r="N199" s="719">
        <v>9.15</v>
      </c>
      <c r="O199" s="718" t="s">
        <v>4116</v>
      </c>
      <c r="P199" s="720" t="s">
        <v>4505</v>
      </c>
      <c r="Q199" s="721">
        <f t="shared" si="15"/>
        <v>0</v>
      </c>
      <c r="R199" s="721">
        <f t="shared" si="15"/>
        <v>0</v>
      </c>
      <c r="S199" s="711" t="str">
        <f t="shared" si="16"/>
        <v/>
      </c>
      <c r="T199" s="711" t="str">
        <f t="shared" si="17"/>
        <v/>
      </c>
      <c r="U199" s="711" t="str">
        <f t="shared" si="18"/>
        <v/>
      </c>
      <c r="V199" s="722" t="str">
        <f t="shared" si="19"/>
        <v/>
      </c>
      <c r="W199" s="671"/>
    </row>
    <row r="200" spans="1:23" ht="14.4" customHeight="1" x14ac:dyDescent="0.3">
      <c r="A200" s="726" t="s">
        <v>4506</v>
      </c>
      <c r="B200" s="665">
        <v>12</v>
      </c>
      <c r="C200" s="666">
        <v>6.54</v>
      </c>
      <c r="D200" s="667">
        <v>18.100000000000001</v>
      </c>
      <c r="E200" s="677">
        <v>8</v>
      </c>
      <c r="F200" s="655">
        <v>5.53</v>
      </c>
      <c r="G200" s="656">
        <v>23.4</v>
      </c>
      <c r="H200" s="661">
        <v>7</v>
      </c>
      <c r="I200" s="655">
        <v>5.31</v>
      </c>
      <c r="J200" s="659">
        <v>27.9</v>
      </c>
      <c r="K200" s="660">
        <v>0.45</v>
      </c>
      <c r="L200" s="661">
        <v>2</v>
      </c>
      <c r="M200" s="661">
        <v>21</v>
      </c>
      <c r="N200" s="662">
        <v>7.12</v>
      </c>
      <c r="O200" s="661" t="s">
        <v>4116</v>
      </c>
      <c r="P200" s="678" t="s">
        <v>4507</v>
      </c>
      <c r="Q200" s="663">
        <f t="shared" si="15"/>
        <v>-5</v>
      </c>
      <c r="R200" s="663">
        <f t="shared" si="15"/>
        <v>-1.2300000000000004</v>
      </c>
      <c r="S200" s="674">
        <f t="shared" si="16"/>
        <v>49.84</v>
      </c>
      <c r="T200" s="674">
        <f t="shared" si="17"/>
        <v>195.29999999999998</v>
      </c>
      <c r="U200" s="674">
        <f t="shared" si="18"/>
        <v>145.45999999999998</v>
      </c>
      <c r="V200" s="679">
        <f t="shared" si="19"/>
        <v>3.9185393258426959</v>
      </c>
      <c r="W200" s="664">
        <v>145</v>
      </c>
    </row>
    <row r="201" spans="1:23" ht="14.4" customHeight="1" x14ac:dyDescent="0.3">
      <c r="A201" s="727" t="s">
        <v>4508</v>
      </c>
      <c r="B201" s="723">
        <v>10</v>
      </c>
      <c r="C201" s="724">
        <v>6.91</v>
      </c>
      <c r="D201" s="673">
        <v>26.1</v>
      </c>
      <c r="E201" s="713">
        <v>6</v>
      </c>
      <c r="F201" s="714">
        <v>3.4</v>
      </c>
      <c r="G201" s="669">
        <v>18.8</v>
      </c>
      <c r="H201" s="718">
        <v>2</v>
      </c>
      <c r="I201" s="714">
        <v>1.05</v>
      </c>
      <c r="J201" s="670">
        <v>17</v>
      </c>
      <c r="K201" s="717">
        <v>0.52</v>
      </c>
      <c r="L201" s="718">
        <v>3</v>
      </c>
      <c r="M201" s="718">
        <v>25</v>
      </c>
      <c r="N201" s="719">
        <v>8.18</v>
      </c>
      <c r="O201" s="718" t="s">
        <v>4116</v>
      </c>
      <c r="P201" s="720" t="s">
        <v>4509</v>
      </c>
      <c r="Q201" s="721">
        <f t="shared" si="15"/>
        <v>-8</v>
      </c>
      <c r="R201" s="721">
        <f t="shared" si="15"/>
        <v>-5.86</v>
      </c>
      <c r="S201" s="711">
        <f t="shared" si="16"/>
        <v>16.36</v>
      </c>
      <c r="T201" s="711">
        <f t="shared" si="17"/>
        <v>34</v>
      </c>
      <c r="U201" s="711">
        <f t="shared" si="18"/>
        <v>17.64</v>
      </c>
      <c r="V201" s="722">
        <f t="shared" si="19"/>
        <v>2.0782396088019559</v>
      </c>
      <c r="W201" s="671">
        <v>18</v>
      </c>
    </row>
    <row r="202" spans="1:23" ht="14.4" customHeight="1" x14ac:dyDescent="0.3">
      <c r="A202" s="727" t="s">
        <v>4510</v>
      </c>
      <c r="B202" s="723">
        <v>1</v>
      </c>
      <c r="C202" s="724">
        <v>0.59</v>
      </c>
      <c r="D202" s="673">
        <v>17</v>
      </c>
      <c r="E202" s="713">
        <v>1</v>
      </c>
      <c r="F202" s="714">
        <v>0.59</v>
      </c>
      <c r="G202" s="669">
        <v>16</v>
      </c>
      <c r="H202" s="718">
        <v>2</v>
      </c>
      <c r="I202" s="714">
        <v>5.37</v>
      </c>
      <c r="J202" s="670">
        <v>45</v>
      </c>
      <c r="K202" s="717">
        <v>0.59</v>
      </c>
      <c r="L202" s="718">
        <v>3</v>
      </c>
      <c r="M202" s="718">
        <v>27</v>
      </c>
      <c r="N202" s="719">
        <v>9.1199999999999992</v>
      </c>
      <c r="O202" s="718" t="s">
        <v>4116</v>
      </c>
      <c r="P202" s="720" t="s">
        <v>4511</v>
      </c>
      <c r="Q202" s="721">
        <f t="shared" si="15"/>
        <v>1</v>
      </c>
      <c r="R202" s="721">
        <f t="shared" si="15"/>
        <v>4.78</v>
      </c>
      <c r="S202" s="711">
        <f t="shared" si="16"/>
        <v>18.239999999999998</v>
      </c>
      <c r="T202" s="711">
        <f t="shared" si="17"/>
        <v>90</v>
      </c>
      <c r="U202" s="711">
        <f t="shared" si="18"/>
        <v>71.760000000000005</v>
      </c>
      <c r="V202" s="722">
        <f t="shared" si="19"/>
        <v>4.9342105263157903</v>
      </c>
      <c r="W202" s="671">
        <v>72</v>
      </c>
    </row>
    <row r="203" spans="1:23" ht="14.4" customHeight="1" x14ac:dyDescent="0.3">
      <c r="A203" s="726" t="s">
        <v>4512</v>
      </c>
      <c r="B203" s="665">
        <v>1</v>
      </c>
      <c r="C203" s="666">
        <v>0.46</v>
      </c>
      <c r="D203" s="667">
        <v>21</v>
      </c>
      <c r="E203" s="677">
        <v>1</v>
      </c>
      <c r="F203" s="655">
        <v>0.46</v>
      </c>
      <c r="G203" s="656">
        <v>22</v>
      </c>
      <c r="H203" s="661">
        <v>1</v>
      </c>
      <c r="I203" s="655">
        <v>0.46</v>
      </c>
      <c r="J203" s="659">
        <v>13</v>
      </c>
      <c r="K203" s="660">
        <v>0.46</v>
      </c>
      <c r="L203" s="661">
        <v>2</v>
      </c>
      <c r="M203" s="661">
        <v>22</v>
      </c>
      <c r="N203" s="662">
        <v>7.19</v>
      </c>
      <c r="O203" s="661" t="s">
        <v>4116</v>
      </c>
      <c r="P203" s="678" t="s">
        <v>4513</v>
      </c>
      <c r="Q203" s="663">
        <f t="shared" si="15"/>
        <v>0</v>
      </c>
      <c r="R203" s="663">
        <f t="shared" si="15"/>
        <v>0</v>
      </c>
      <c r="S203" s="674">
        <f t="shared" si="16"/>
        <v>7.19</v>
      </c>
      <c r="T203" s="674">
        <f t="shared" si="17"/>
        <v>13</v>
      </c>
      <c r="U203" s="674">
        <f t="shared" si="18"/>
        <v>5.81</v>
      </c>
      <c r="V203" s="679">
        <f t="shared" si="19"/>
        <v>1.8080667593880388</v>
      </c>
      <c r="W203" s="664">
        <v>6</v>
      </c>
    </row>
    <row r="204" spans="1:23" ht="14.4" customHeight="1" x14ac:dyDescent="0.3">
      <c r="A204" s="727" t="s">
        <v>4514</v>
      </c>
      <c r="B204" s="723">
        <v>3</v>
      </c>
      <c r="C204" s="724">
        <v>1.6</v>
      </c>
      <c r="D204" s="673">
        <v>16.7</v>
      </c>
      <c r="E204" s="713">
        <v>3</v>
      </c>
      <c r="F204" s="714">
        <v>1.71</v>
      </c>
      <c r="G204" s="669">
        <v>20.7</v>
      </c>
      <c r="H204" s="718">
        <v>2</v>
      </c>
      <c r="I204" s="714">
        <v>1.21</v>
      </c>
      <c r="J204" s="670">
        <v>24.5</v>
      </c>
      <c r="K204" s="717">
        <v>0.53</v>
      </c>
      <c r="L204" s="718">
        <v>3</v>
      </c>
      <c r="M204" s="718">
        <v>25</v>
      </c>
      <c r="N204" s="719">
        <v>8.4700000000000006</v>
      </c>
      <c r="O204" s="718" t="s">
        <v>4116</v>
      </c>
      <c r="P204" s="720" t="s">
        <v>4515</v>
      </c>
      <c r="Q204" s="721">
        <f t="shared" si="15"/>
        <v>-1</v>
      </c>
      <c r="R204" s="721">
        <f t="shared" si="15"/>
        <v>-0.39000000000000012</v>
      </c>
      <c r="S204" s="711">
        <f t="shared" si="16"/>
        <v>16.940000000000001</v>
      </c>
      <c r="T204" s="711">
        <f t="shared" si="17"/>
        <v>49</v>
      </c>
      <c r="U204" s="711">
        <f t="shared" si="18"/>
        <v>32.06</v>
      </c>
      <c r="V204" s="722">
        <f t="shared" si="19"/>
        <v>2.8925619834710741</v>
      </c>
      <c r="W204" s="671">
        <v>32</v>
      </c>
    </row>
    <row r="205" spans="1:23" ht="14.4" customHeight="1" x14ac:dyDescent="0.3">
      <c r="A205" s="727" t="s">
        <v>4516</v>
      </c>
      <c r="B205" s="723">
        <v>1</v>
      </c>
      <c r="C205" s="724">
        <v>1.1599999999999999</v>
      </c>
      <c r="D205" s="673">
        <v>42</v>
      </c>
      <c r="E205" s="713"/>
      <c r="F205" s="714"/>
      <c r="G205" s="669"/>
      <c r="H205" s="718"/>
      <c r="I205" s="714"/>
      <c r="J205" s="669"/>
      <c r="K205" s="717">
        <v>0.61</v>
      </c>
      <c r="L205" s="718">
        <v>3</v>
      </c>
      <c r="M205" s="718">
        <v>28</v>
      </c>
      <c r="N205" s="719">
        <v>9.5</v>
      </c>
      <c r="O205" s="718" t="s">
        <v>4116</v>
      </c>
      <c r="P205" s="720" t="s">
        <v>4517</v>
      </c>
      <c r="Q205" s="721">
        <f t="shared" si="15"/>
        <v>-1</v>
      </c>
      <c r="R205" s="721">
        <f t="shared" si="15"/>
        <v>-1.1599999999999999</v>
      </c>
      <c r="S205" s="711" t="str">
        <f t="shared" si="16"/>
        <v/>
      </c>
      <c r="T205" s="711" t="str">
        <f t="shared" si="17"/>
        <v/>
      </c>
      <c r="U205" s="711" t="str">
        <f t="shared" si="18"/>
        <v/>
      </c>
      <c r="V205" s="722" t="str">
        <f t="shared" si="19"/>
        <v/>
      </c>
      <c r="W205" s="671"/>
    </row>
    <row r="206" spans="1:23" ht="14.4" customHeight="1" x14ac:dyDescent="0.3">
      <c r="A206" s="726" t="s">
        <v>4518</v>
      </c>
      <c r="B206" s="674">
        <v>1</v>
      </c>
      <c r="C206" s="675">
        <v>0.98</v>
      </c>
      <c r="D206" s="676">
        <v>32</v>
      </c>
      <c r="E206" s="657">
        <v>1</v>
      </c>
      <c r="F206" s="658">
        <v>0.69</v>
      </c>
      <c r="G206" s="668">
        <v>27</v>
      </c>
      <c r="H206" s="661"/>
      <c r="I206" s="655"/>
      <c r="J206" s="656"/>
      <c r="K206" s="660">
        <v>0.53</v>
      </c>
      <c r="L206" s="661">
        <v>3</v>
      </c>
      <c r="M206" s="661">
        <v>23</v>
      </c>
      <c r="N206" s="662">
        <v>7.76</v>
      </c>
      <c r="O206" s="661" t="s">
        <v>4116</v>
      </c>
      <c r="P206" s="678" t="s">
        <v>4519</v>
      </c>
      <c r="Q206" s="663">
        <f t="shared" si="15"/>
        <v>-1</v>
      </c>
      <c r="R206" s="663">
        <f t="shared" si="15"/>
        <v>-0.98</v>
      </c>
      <c r="S206" s="674" t="str">
        <f t="shared" si="16"/>
        <v/>
      </c>
      <c r="T206" s="674" t="str">
        <f t="shared" si="17"/>
        <v/>
      </c>
      <c r="U206" s="674" t="str">
        <f t="shared" si="18"/>
        <v/>
      </c>
      <c r="V206" s="679" t="str">
        <f t="shared" si="19"/>
        <v/>
      </c>
      <c r="W206" s="664"/>
    </row>
    <row r="207" spans="1:23" ht="14.4" customHeight="1" x14ac:dyDescent="0.3">
      <c r="A207" s="727" t="s">
        <v>4520</v>
      </c>
      <c r="B207" s="711"/>
      <c r="C207" s="712"/>
      <c r="D207" s="680"/>
      <c r="E207" s="715">
        <v>2</v>
      </c>
      <c r="F207" s="716">
        <v>1.62</v>
      </c>
      <c r="G207" s="672">
        <v>25</v>
      </c>
      <c r="H207" s="718"/>
      <c r="I207" s="714"/>
      <c r="J207" s="669"/>
      <c r="K207" s="717">
        <v>0.73</v>
      </c>
      <c r="L207" s="718">
        <v>3</v>
      </c>
      <c r="M207" s="718">
        <v>29</v>
      </c>
      <c r="N207" s="719">
        <v>9.76</v>
      </c>
      <c r="O207" s="718" t="s">
        <v>4116</v>
      </c>
      <c r="P207" s="720" t="s">
        <v>4521</v>
      </c>
      <c r="Q207" s="721">
        <f t="shared" si="15"/>
        <v>0</v>
      </c>
      <c r="R207" s="721">
        <f t="shared" si="15"/>
        <v>0</v>
      </c>
      <c r="S207" s="711" t="str">
        <f t="shared" si="16"/>
        <v/>
      </c>
      <c r="T207" s="711" t="str">
        <f t="shared" si="17"/>
        <v/>
      </c>
      <c r="U207" s="711" t="str">
        <f t="shared" si="18"/>
        <v/>
      </c>
      <c r="V207" s="722" t="str">
        <f t="shared" si="19"/>
        <v/>
      </c>
      <c r="W207" s="671"/>
    </row>
    <row r="208" spans="1:23" ht="14.4" customHeight="1" x14ac:dyDescent="0.3">
      <c r="A208" s="726" t="s">
        <v>4522</v>
      </c>
      <c r="B208" s="674"/>
      <c r="C208" s="675"/>
      <c r="D208" s="676"/>
      <c r="E208" s="657">
        <v>1</v>
      </c>
      <c r="F208" s="658">
        <v>1.06</v>
      </c>
      <c r="G208" s="668">
        <v>18</v>
      </c>
      <c r="H208" s="661"/>
      <c r="I208" s="655"/>
      <c r="J208" s="656"/>
      <c r="K208" s="660">
        <v>1.05</v>
      </c>
      <c r="L208" s="661">
        <v>4</v>
      </c>
      <c r="M208" s="661">
        <v>32</v>
      </c>
      <c r="N208" s="662">
        <v>10.76</v>
      </c>
      <c r="O208" s="661" t="s">
        <v>4116</v>
      </c>
      <c r="P208" s="678" t="s">
        <v>4523</v>
      </c>
      <c r="Q208" s="663">
        <f t="shared" si="15"/>
        <v>0</v>
      </c>
      <c r="R208" s="663">
        <f t="shared" si="15"/>
        <v>0</v>
      </c>
      <c r="S208" s="674" t="str">
        <f t="shared" si="16"/>
        <v/>
      </c>
      <c r="T208" s="674" t="str">
        <f t="shared" si="17"/>
        <v/>
      </c>
      <c r="U208" s="674" t="str">
        <f t="shared" si="18"/>
        <v/>
      </c>
      <c r="V208" s="679" t="str">
        <f t="shared" si="19"/>
        <v/>
      </c>
      <c r="W208" s="664"/>
    </row>
    <row r="209" spans="1:23" ht="14.4" customHeight="1" x14ac:dyDescent="0.3">
      <c r="A209" s="726" t="s">
        <v>4524</v>
      </c>
      <c r="B209" s="674"/>
      <c r="C209" s="675"/>
      <c r="D209" s="676"/>
      <c r="E209" s="657">
        <v>1</v>
      </c>
      <c r="F209" s="658">
        <v>1.0900000000000001</v>
      </c>
      <c r="G209" s="668">
        <v>21</v>
      </c>
      <c r="H209" s="661"/>
      <c r="I209" s="655"/>
      <c r="J209" s="656"/>
      <c r="K209" s="660">
        <v>0.83</v>
      </c>
      <c r="L209" s="661">
        <v>2</v>
      </c>
      <c r="M209" s="661">
        <v>18</v>
      </c>
      <c r="N209" s="662">
        <v>5.99</v>
      </c>
      <c r="O209" s="661" t="s">
        <v>4116</v>
      </c>
      <c r="P209" s="678" t="s">
        <v>4525</v>
      </c>
      <c r="Q209" s="663">
        <f t="shared" si="15"/>
        <v>0</v>
      </c>
      <c r="R209" s="663">
        <f t="shared" si="15"/>
        <v>0</v>
      </c>
      <c r="S209" s="674" t="str">
        <f t="shared" si="16"/>
        <v/>
      </c>
      <c r="T209" s="674" t="str">
        <f t="shared" si="17"/>
        <v/>
      </c>
      <c r="U209" s="674" t="str">
        <f t="shared" si="18"/>
        <v/>
      </c>
      <c r="V209" s="679" t="str">
        <f t="shared" si="19"/>
        <v/>
      </c>
      <c r="W209" s="664"/>
    </row>
    <row r="210" spans="1:23" ht="14.4" customHeight="1" x14ac:dyDescent="0.3">
      <c r="A210" s="726" t="s">
        <v>4526</v>
      </c>
      <c r="B210" s="674"/>
      <c r="C210" s="675"/>
      <c r="D210" s="676"/>
      <c r="E210" s="657">
        <v>1</v>
      </c>
      <c r="F210" s="658">
        <v>2.92</v>
      </c>
      <c r="G210" s="668">
        <v>46</v>
      </c>
      <c r="H210" s="661"/>
      <c r="I210" s="655"/>
      <c r="J210" s="656"/>
      <c r="K210" s="660">
        <v>0.78</v>
      </c>
      <c r="L210" s="661">
        <v>3</v>
      </c>
      <c r="M210" s="661">
        <v>27</v>
      </c>
      <c r="N210" s="662">
        <v>9.1300000000000008</v>
      </c>
      <c r="O210" s="661" t="s">
        <v>4116</v>
      </c>
      <c r="P210" s="678" t="s">
        <v>4527</v>
      </c>
      <c r="Q210" s="663">
        <f t="shared" si="15"/>
        <v>0</v>
      </c>
      <c r="R210" s="663">
        <f t="shared" si="15"/>
        <v>0</v>
      </c>
      <c r="S210" s="674" t="str">
        <f t="shared" si="16"/>
        <v/>
      </c>
      <c r="T210" s="674" t="str">
        <f t="shared" si="17"/>
        <v/>
      </c>
      <c r="U210" s="674" t="str">
        <f t="shared" si="18"/>
        <v/>
      </c>
      <c r="V210" s="679" t="str">
        <f t="shared" si="19"/>
        <v/>
      </c>
      <c r="W210" s="664"/>
    </row>
    <row r="211" spans="1:23" ht="14.4" customHeight="1" x14ac:dyDescent="0.3">
      <c r="A211" s="726" t="s">
        <v>4528</v>
      </c>
      <c r="B211" s="674">
        <v>1</v>
      </c>
      <c r="C211" s="675">
        <v>0.8</v>
      </c>
      <c r="D211" s="676">
        <v>21</v>
      </c>
      <c r="E211" s="657">
        <v>1</v>
      </c>
      <c r="F211" s="658">
        <v>0.77</v>
      </c>
      <c r="G211" s="668">
        <v>18</v>
      </c>
      <c r="H211" s="661"/>
      <c r="I211" s="655"/>
      <c r="J211" s="656"/>
      <c r="K211" s="660">
        <v>0.77</v>
      </c>
      <c r="L211" s="661">
        <v>4</v>
      </c>
      <c r="M211" s="661">
        <v>33</v>
      </c>
      <c r="N211" s="662">
        <v>11.09</v>
      </c>
      <c r="O211" s="661" t="s">
        <v>4116</v>
      </c>
      <c r="P211" s="678" t="s">
        <v>4529</v>
      </c>
      <c r="Q211" s="663">
        <f t="shared" si="15"/>
        <v>-1</v>
      </c>
      <c r="R211" s="663">
        <f t="shared" si="15"/>
        <v>-0.8</v>
      </c>
      <c r="S211" s="674" t="str">
        <f t="shared" si="16"/>
        <v/>
      </c>
      <c r="T211" s="674" t="str">
        <f t="shared" si="17"/>
        <v/>
      </c>
      <c r="U211" s="674" t="str">
        <f t="shared" si="18"/>
        <v/>
      </c>
      <c r="V211" s="679" t="str">
        <f t="shared" si="19"/>
        <v/>
      </c>
      <c r="W211" s="664"/>
    </row>
    <row r="212" spans="1:23" ht="14.4" customHeight="1" x14ac:dyDescent="0.3">
      <c r="A212" s="727" t="s">
        <v>4530</v>
      </c>
      <c r="B212" s="711"/>
      <c r="C212" s="712"/>
      <c r="D212" s="680"/>
      <c r="E212" s="715">
        <v>1</v>
      </c>
      <c r="F212" s="716">
        <v>0.89</v>
      </c>
      <c r="G212" s="672">
        <v>34</v>
      </c>
      <c r="H212" s="718"/>
      <c r="I212" s="714"/>
      <c r="J212" s="669"/>
      <c r="K212" s="717">
        <v>0.77</v>
      </c>
      <c r="L212" s="718">
        <v>4</v>
      </c>
      <c r="M212" s="718">
        <v>33</v>
      </c>
      <c r="N212" s="719">
        <v>11.09</v>
      </c>
      <c r="O212" s="718" t="s">
        <v>4116</v>
      </c>
      <c r="P212" s="720" t="s">
        <v>4531</v>
      </c>
      <c r="Q212" s="721">
        <f t="shared" si="15"/>
        <v>0</v>
      </c>
      <c r="R212" s="721">
        <f t="shared" si="15"/>
        <v>0</v>
      </c>
      <c r="S212" s="711" t="str">
        <f t="shared" si="16"/>
        <v/>
      </c>
      <c r="T212" s="711" t="str">
        <f t="shared" si="17"/>
        <v/>
      </c>
      <c r="U212" s="711" t="str">
        <f t="shared" si="18"/>
        <v/>
      </c>
      <c r="V212" s="722" t="str">
        <f t="shared" si="19"/>
        <v/>
      </c>
      <c r="W212" s="671"/>
    </row>
    <row r="213" spans="1:23" ht="14.4" customHeight="1" x14ac:dyDescent="0.3">
      <c r="A213" s="726" t="s">
        <v>4532</v>
      </c>
      <c r="B213" s="665">
        <v>1</v>
      </c>
      <c r="C213" s="666">
        <v>0.65</v>
      </c>
      <c r="D213" s="667">
        <v>22</v>
      </c>
      <c r="E213" s="677"/>
      <c r="F213" s="655"/>
      <c r="G213" s="656"/>
      <c r="H213" s="661"/>
      <c r="I213" s="655"/>
      <c r="J213" s="656"/>
      <c r="K213" s="660">
        <v>0.47</v>
      </c>
      <c r="L213" s="661">
        <v>2</v>
      </c>
      <c r="M213" s="661">
        <v>18</v>
      </c>
      <c r="N213" s="662">
        <v>5.98</v>
      </c>
      <c r="O213" s="661" t="s">
        <v>4116</v>
      </c>
      <c r="P213" s="678" t="s">
        <v>4533</v>
      </c>
      <c r="Q213" s="663">
        <f t="shared" si="15"/>
        <v>-1</v>
      </c>
      <c r="R213" s="663">
        <f t="shared" si="15"/>
        <v>-0.65</v>
      </c>
      <c r="S213" s="674" t="str">
        <f t="shared" si="16"/>
        <v/>
      </c>
      <c r="T213" s="674" t="str">
        <f t="shared" si="17"/>
        <v/>
      </c>
      <c r="U213" s="674" t="str">
        <f t="shared" si="18"/>
        <v/>
      </c>
      <c r="V213" s="679" t="str">
        <f t="shared" si="19"/>
        <v/>
      </c>
      <c r="W213" s="664"/>
    </row>
    <row r="214" spans="1:23" ht="14.4" customHeight="1" x14ac:dyDescent="0.3">
      <c r="A214" s="726" t="s">
        <v>4534</v>
      </c>
      <c r="B214" s="674">
        <v>2</v>
      </c>
      <c r="C214" s="675">
        <v>1.72</v>
      </c>
      <c r="D214" s="676">
        <v>29</v>
      </c>
      <c r="E214" s="677">
        <v>1</v>
      </c>
      <c r="F214" s="655">
        <v>0.56000000000000005</v>
      </c>
      <c r="G214" s="656">
        <v>22</v>
      </c>
      <c r="H214" s="657"/>
      <c r="I214" s="658"/>
      <c r="J214" s="668"/>
      <c r="K214" s="660">
        <v>0.56000000000000005</v>
      </c>
      <c r="L214" s="661">
        <v>3</v>
      </c>
      <c r="M214" s="661">
        <v>24</v>
      </c>
      <c r="N214" s="662">
        <v>7.93</v>
      </c>
      <c r="O214" s="661" t="s">
        <v>4116</v>
      </c>
      <c r="P214" s="678" t="s">
        <v>4535</v>
      </c>
      <c r="Q214" s="663">
        <f t="shared" si="15"/>
        <v>-2</v>
      </c>
      <c r="R214" s="663">
        <f t="shared" si="15"/>
        <v>-1.72</v>
      </c>
      <c r="S214" s="674" t="str">
        <f t="shared" si="16"/>
        <v/>
      </c>
      <c r="T214" s="674" t="str">
        <f t="shared" si="17"/>
        <v/>
      </c>
      <c r="U214" s="674" t="str">
        <f t="shared" si="18"/>
        <v/>
      </c>
      <c r="V214" s="679" t="str">
        <f t="shared" si="19"/>
        <v/>
      </c>
      <c r="W214" s="664"/>
    </row>
    <row r="215" spans="1:23" ht="14.4" customHeight="1" x14ac:dyDescent="0.3">
      <c r="A215" s="727" t="s">
        <v>4536</v>
      </c>
      <c r="B215" s="711">
        <v>1</v>
      </c>
      <c r="C215" s="712">
        <v>1.03</v>
      </c>
      <c r="D215" s="680">
        <v>36</v>
      </c>
      <c r="E215" s="713">
        <v>2</v>
      </c>
      <c r="F215" s="714">
        <v>1.49</v>
      </c>
      <c r="G215" s="669">
        <v>28</v>
      </c>
      <c r="H215" s="715">
        <v>3</v>
      </c>
      <c r="I215" s="716">
        <v>2.23</v>
      </c>
      <c r="J215" s="670">
        <v>26.7</v>
      </c>
      <c r="K215" s="717">
        <v>0.74</v>
      </c>
      <c r="L215" s="718">
        <v>4</v>
      </c>
      <c r="M215" s="718">
        <v>32</v>
      </c>
      <c r="N215" s="719">
        <v>10.81</v>
      </c>
      <c r="O215" s="718" t="s">
        <v>4116</v>
      </c>
      <c r="P215" s="720" t="s">
        <v>4537</v>
      </c>
      <c r="Q215" s="721">
        <f t="shared" si="15"/>
        <v>2</v>
      </c>
      <c r="R215" s="721">
        <f t="shared" si="15"/>
        <v>1.2</v>
      </c>
      <c r="S215" s="711">
        <f t="shared" si="16"/>
        <v>32.43</v>
      </c>
      <c r="T215" s="711">
        <f t="shared" si="17"/>
        <v>80.099999999999994</v>
      </c>
      <c r="U215" s="711">
        <f t="shared" si="18"/>
        <v>47.669999999999995</v>
      </c>
      <c r="V215" s="722">
        <f t="shared" si="19"/>
        <v>2.4699352451433856</v>
      </c>
      <c r="W215" s="671">
        <v>48</v>
      </c>
    </row>
    <row r="216" spans="1:23" ht="14.4" customHeight="1" x14ac:dyDescent="0.3">
      <c r="A216" s="727" t="s">
        <v>4538</v>
      </c>
      <c r="B216" s="711"/>
      <c r="C216" s="712"/>
      <c r="D216" s="680"/>
      <c r="E216" s="713"/>
      <c r="F216" s="714"/>
      <c r="G216" s="669"/>
      <c r="H216" s="715">
        <v>1</v>
      </c>
      <c r="I216" s="716">
        <v>0.98</v>
      </c>
      <c r="J216" s="670">
        <v>24</v>
      </c>
      <c r="K216" s="717">
        <v>0.93</v>
      </c>
      <c r="L216" s="718">
        <v>4</v>
      </c>
      <c r="M216" s="718">
        <v>37</v>
      </c>
      <c r="N216" s="719">
        <v>12.41</v>
      </c>
      <c r="O216" s="718" t="s">
        <v>4116</v>
      </c>
      <c r="P216" s="720" t="s">
        <v>4539</v>
      </c>
      <c r="Q216" s="721">
        <f t="shared" si="15"/>
        <v>1</v>
      </c>
      <c r="R216" s="721">
        <f t="shared" si="15"/>
        <v>0.98</v>
      </c>
      <c r="S216" s="711">
        <f t="shared" si="16"/>
        <v>12.41</v>
      </c>
      <c r="T216" s="711">
        <f t="shared" si="17"/>
        <v>24</v>
      </c>
      <c r="U216" s="711">
        <f t="shared" si="18"/>
        <v>11.59</v>
      </c>
      <c r="V216" s="722">
        <f t="shared" si="19"/>
        <v>1.9339242546333602</v>
      </c>
      <c r="W216" s="671">
        <v>12</v>
      </c>
    </row>
    <row r="217" spans="1:23" ht="14.4" customHeight="1" x14ac:dyDescent="0.3">
      <c r="A217" s="726" t="s">
        <v>4540</v>
      </c>
      <c r="B217" s="674"/>
      <c r="C217" s="675"/>
      <c r="D217" s="676"/>
      <c r="E217" s="677">
        <v>1</v>
      </c>
      <c r="F217" s="655">
        <v>0.36</v>
      </c>
      <c r="G217" s="656">
        <v>12</v>
      </c>
      <c r="H217" s="657">
        <v>1</v>
      </c>
      <c r="I217" s="658">
        <v>1.1599999999999999</v>
      </c>
      <c r="J217" s="659">
        <v>29</v>
      </c>
      <c r="K217" s="660">
        <v>0.26</v>
      </c>
      <c r="L217" s="661">
        <v>1</v>
      </c>
      <c r="M217" s="661">
        <v>10</v>
      </c>
      <c r="N217" s="662">
        <v>3.3</v>
      </c>
      <c r="O217" s="661" t="s">
        <v>4116</v>
      </c>
      <c r="P217" s="678" t="s">
        <v>4541</v>
      </c>
      <c r="Q217" s="663">
        <f t="shared" si="15"/>
        <v>1</v>
      </c>
      <c r="R217" s="663">
        <f t="shared" si="15"/>
        <v>1.1599999999999999</v>
      </c>
      <c r="S217" s="674">
        <f t="shared" si="16"/>
        <v>3.3</v>
      </c>
      <c r="T217" s="674">
        <f t="shared" si="17"/>
        <v>29</v>
      </c>
      <c r="U217" s="674">
        <f t="shared" si="18"/>
        <v>25.7</v>
      </c>
      <c r="V217" s="679">
        <f t="shared" si="19"/>
        <v>8.787878787878789</v>
      </c>
      <c r="W217" s="664">
        <v>26</v>
      </c>
    </row>
    <row r="218" spans="1:23" ht="14.4" customHeight="1" x14ac:dyDescent="0.3">
      <c r="A218" s="727" t="s">
        <v>4542</v>
      </c>
      <c r="B218" s="711">
        <v>1</v>
      </c>
      <c r="C218" s="712">
        <v>0.99</v>
      </c>
      <c r="D218" s="680">
        <v>24</v>
      </c>
      <c r="E218" s="713">
        <v>1</v>
      </c>
      <c r="F218" s="714">
        <v>0.34</v>
      </c>
      <c r="G218" s="669">
        <v>12</v>
      </c>
      <c r="H218" s="715">
        <v>3</v>
      </c>
      <c r="I218" s="716">
        <v>3.78</v>
      </c>
      <c r="J218" s="670">
        <v>31.7</v>
      </c>
      <c r="K218" s="717">
        <v>0.34</v>
      </c>
      <c r="L218" s="718">
        <v>1</v>
      </c>
      <c r="M218" s="718">
        <v>13</v>
      </c>
      <c r="N218" s="719">
        <v>4.24</v>
      </c>
      <c r="O218" s="718" t="s">
        <v>4116</v>
      </c>
      <c r="P218" s="720" t="s">
        <v>4543</v>
      </c>
      <c r="Q218" s="721">
        <f t="shared" si="15"/>
        <v>2</v>
      </c>
      <c r="R218" s="721">
        <f t="shared" si="15"/>
        <v>2.79</v>
      </c>
      <c r="S218" s="711">
        <f t="shared" si="16"/>
        <v>12.72</v>
      </c>
      <c r="T218" s="711">
        <f t="shared" si="17"/>
        <v>95.1</v>
      </c>
      <c r="U218" s="711">
        <f t="shared" si="18"/>
        <v>82.38</v>
      </c>
      <c r="V218" s="722">
        <f t="shared" si="19"/>
        <v>7.4764150943396217</v>
      </c>
      <c r="W218" s="671">
        <v>82</v>
      </c>
    </row>
    <row r="219" spans="1:23" ht="14.4" customHeight="1" x14ac:dyDescent="0.3">
      <c r="A219" s="727" t="s">
        <v>4544</v>
      </c>
      <c r="B219" s="711">
        <v>1</v>
      </c>
      <c r="C219" s="712">
        <v>0.63</v>
      </c>
      <c r="D219" s="680">
        <v>22</v>
      </c>
      <c r="E219" s="713">
        <v>2</v>
      </c>
      <c r="F219" s="714">
        <v>1.44</v>
      </c>
      <c r="G219" s="669">
        <v>24</v>
      </c>
      <c r="H219" s="715"/>
      <c r="I219" s="716"/>
      <c r="J219" s="672"/>
      <c r="K219" s="717">
        <v>0.53</v>
      </c>
      <c r="L219" s="718">
        <v>2</v>
      </c>
      <c r="M219" s="718">
        <v>20</v>
      </c>
      <c r="N219" s="719">
        <v>6.74</v>
      </c>
      <c r="O219" s="718" t="s">
        <v>4116</v>
      </c>
      <c r="P219" s="720" t="s">
        <v>4545</v>
      </c>
      <c r="Q219" s="721">
        <f t="shared" si="15"/>
        <v>-1</v>
      </c>
      <c r="R219" s="721">
        <f t="shared" si="15"/>
        <v>-0.63</v>
      </c>
      <c r="S219" s="711" t="str">
        <f t="shared" si="16"/>
        <v/>
      </c>
      <c r="T219" s="711" t="str">
        <f t="shared" si="17"/>
        <v/>
      </c>
      <c r="U219" s="711" t="str">
        <f t="shared" si="18"/>
        <v/>
      </c>
      <c r="V219" s="722" t="str">
        <f t="shared" si="19"/>
        <v/>
      </c>
      <c r="W219" s="671"/>
    </row>
    <row r="220" spans="1:23" ht="14.4" customHeight="1" x14ac:dyDescent="0.3">
      <c r="A220" s="726" t="s">
        <v>4546</v>
      </c>
      <c r="B220" s="665">
        <v>1</v>
      </c>
      <c r="C220" s="666">
        <v>0.42</v>
      </c>
      <c r="D220" s="667">
        <v>3</v>
      </c>
      <c r="E220" s="677"/>
      <c r="F220" s="655"/>
      <c r="G220" s="656"/>
      <c r="H220" s="661"/>
      <c r="I220" s="655"/>
      <c r="J220" s="656"/>
      <c r="K220" s="660">
        <v>0.42</v>
      </c>
      <c r="L220" s="661">
        <v>2</v>
      </c>
      <c r="M220" s="661">
        <v>19</v>
      </c>
      <c r="N220" s="662">
        <v>6.19</v>
      </c>
      <c r="O220" s="661" t="s">
        <v>4116</v>
      </c>
      <c r="P220" s="678" t="s">
        <v>4547</v>
      </c>
      <c r="Q220" s="663">
        <f t="shared" si="15"/>
        <v>-1</v>
      </c>
      <c r="R220" s="663">
        <f t="shared" si="15"/>
        <v>-0.42</v>
      </c>
      <c r="S220" s="674" t="str">
        <f t="shared" si="16"/>
        <v/>
      </c>
      <c r="T220" s="674" t="str">
        <f t="shared" si="17"/>
        <v/>
      </c>
      <c r="U220" s="674" t="str">
        <f t="shared" si="18"/>
        <v/>
      </c>
      <c r="V220" s="679" t="str">
        <f t="shared" si="19"/>
        <v/>
      </c>
      <c r="W220" s="664"/>
    </row>
    <row r="221" spans="1:23" ht="14.4" customHeight="1" x14ac:dyDescent="0.3">
      <c r="A221" s="726" t="s">
        <v>4548</v>
      </c>
      <c r="B221" s="665">
        <v>1</v>
      </c>
      <c r="C221" s="666">
        <v>5.07</v>
      </c>
      <c r="D221" s="667">
        <v>44</v>
      </c>
      <c r="E221" s="677"/>
      <c r="F221" s="655"/>
      <c r="G221" s="656"/>
      <c r="H221" s="661"/>
      <c r="I221" s="655"/>
      <c r="J221" s="656"/>
      <c r="K221" s="660">
        <v>2.84</v>
      </c>
      <c r="L221" s="661">
        <v>3</v>
      </c>
      <c r="M221" s="661">
        <v>30</v>
      </c>
      <c r="N221" s="662">
        <v>10.07</v>
      </c>
      <c r="O221" s="661" t="s">
        <v>4116</v>
      </c>
      <c r="P221" s="678" t="s">
        <v>4549</v>
      </c>
      <c r="Q221" s="663">
        <f t="shared" si="15"/>
        <v>-1</v>
      </c>
      <c r="R221" s="663">
        <f t="shared" si="15"/>
        <v>-5.07</v>
      </c>
      <c r="S221" s="674" t="str">
        <f t="shared" si="16"/>
        <v/>
      </c>
      <c r="T221" s="674" t="str">
        <f t="shared" si="17"/>
        <v/>
      </c>
      <c r="U221" s="674" t="str">
        <f t="shared" si="18"/>
        <v/>
      </c>
      <c r="V221" s="679" t="str">
        <f t="shared" si="19"/>
        <v/>
      </c>
      <c r="W221" s="664"/>
    </row>
    <row r="222" spans="1:23" ht="14.4" customHeight="1" x14ac:dyDescent="0.3">
      <c r="A222" s="726" t="s">
        <v>4550</v>
      </c>
      <c r="B222" s="674">
        <v>1</v>
      </c>
      <c r="C222" s="675">
        <v>0.42</v>
      </c>
      <c r="D222" s="676">
        <v>17</v>
      </c>
      <c r="E222" s="657">
        <v>2</v>
      </c>
      <c r="F222" s="658">
        <v>1.07</v>
      </c>
      <c r="G222" s="668">
        <v>20.5</v>
      </c>
      <c r="H222" s="661"/>
      <c r="I222" s="655"/>
      <c r="J222" s="656"/>
      <c r="K222" s="660">
        <v>0.42</v>
      </c>
      <c r="L222" s="661">
        <v>2</v>
      </c>
      <c r="M222" s="661">
        <v>20</v>
      </c>
      <c r="N222" s="662">
        <v>6.65</v>
      </c>
      <c r="O222" s="661" t="s">
        <v>4116</v>
      </c>
      <c r="P222" s="678" t="s">
        <v>4551</v>
      </c>
      <c r="Q222" s="663">
        <f t="shared" si="15"/>
        <v>-1</v>
      </c>
      <c r="R222" s="663">
        <f t="shared" si="15"/>
        <v>-0.42</v>
      </c>
      <c r="S222" s="674" t="str">
        <f t="shared" si="16"/>
        <v/>
      </c>
      <c r="T222" s="674" t="str">
        <f t="shared" si="17"/>
        <v/>
      </c>
      <c r="U222" s="674" t="str">
        <f t="shared" si="18"/>
        <v/>
      </c>
      <c r="V222" s="679" t="str">
        <f t="shared" si="19"/>
        <v/>
      </c>
      <c r="W222" s="664"/>
    </row>
    <row r="223" spans="1:23" ht="14.4" customHeight="1" x14ac:dyDescent="0.3">
      <c r="A223" s="727" t="s">
        <v>4552</v>
      </c>
      <c r="B223" s="711">
        <v>4</v>
      </c>
      <c r="C223" s="712">
        <v>3.38</v>
      </c>
      <c r="D223" s="680">
        <v>25.8</v>
      </c>
      <c r="E223" s="715">
        <v>13</v>
      </c>
      <c r="F223" s="716">
        <v>8.91</v>
      </c>
      <c r="G223" s="672">
        <v>23.9</v>
      </c>
      <c r="H223" s="718">
        <v>4</v>
      </c>
      <c r="I223" s="714">
        <v>2.74</v>
      </c>
      <c r="J223" s="670">
        <v>28.5</v>
      </c>
      <c r="K223" s="717">
        <v>0.51</v>
      </c>
      <c r="L223" s="718">
        <v>3</v>
      </c>
      <c r="M223" s="718">
        <v>24</v>
      </c>
      <c r="N223" s="719">
        <v>8.1300000000000008</v>
      </c>
      <c r="O223" s="718" t="s">
        <v>4116</v>
      </c>
      <c r="P223" s="720" t="s">
        <v>4553</v>
      </c>
      <c r="Q223" s="721">
        <f t="shared" si="15"/>
        <v>0</v>
      </c>
      <c r="R223" s="721">
        <f t="shared" si="15"/>
        <v>-0.63999999999999968</v>
      </c>
      <c r="S223" s="711">
        <f t="shared" si="16"/>
        <v>32.520000000000003</v>
      </c>
      <c r="T223" s="711">
        <f t="shared" si="17"/>
        <v>114</v>
      </c>
      <c r="U223" s="711">
        <f t="shared" si="18"/>
        <v>81.47999999999999</v>
      </c>
      <c r="V223" s="722">
        <f t="shared" si="19"/>
        <v>3.5055350553505531</v>
      </c>
      <c r="W223" s="671">
        <v>81</v>
      </c>
    </row>
    <row r="224" spans="1:23" ht="14.4" customHeight="1" x14ac:dyDescent="0.3">
      <c r="A224" s="727" t="s">
        <v>4554</v>
      </c>
      <c r="B224" s="711">
        <v>1</v>
      </c>
      <c r="C224" s="712">
        <v>0.74</v>
      </c>
      <c r="D224" s="680">
        <v>15</v>
      </c>
      <c r="E224" s="715">
        <v>2</v>
      </c>
      <c r="F224" s="716">
        <v>1.68</v>
      </c>
      <c r="G224" s="672">
        <v>30</v>
      </c>
      <c r="H224" s="718">
        <v>1</v>
      </c>
      <c r="I224" s="714">
        <v>1.1299999999999999</v>
      </c>
      <c r="J224" s="670">
        <v>34</v>
      </c>
      <c r="K224" s="717">
        <v>0.74</v>
      </c>
      <c r="L224" s="718">
        <v>3</v>
      </c>
      <c r="M224" s="718">
        <v>29</v>
      </c>
      <c r="N224" s="719">
        <v>9.81</v>
      </c>
      <c r="O224" s="718" t="s">
        <v>4116</v>
      </c>
      <c r="P224" s="720" t="s">
        <v>4555</v>
      </c>
      <c r="Q224" s="721">
        <f t="shared" si="15"/>
        <v>0</v>
      </c>
      <c r="R224" s="721">
        <f t="shared" si="15"/>
        <v>0.3899999999999999</v>
      </c>
      <c r="S224" s="711">
        <f t="shared" si="16"/>
        <v>9.81</v>
      </c>
      <c r="T224" s="711">
        <f t="shared" si="17"/>
        <v>34</v>
      </c>
      <c r="U224" s="711">
        <f t="shared" si="18"/>
        <v>24.189999999999998</v>
      </c>
      <c r="V224" s="722">
        <f t="shared" si="19"/>
        <v>3.4658511722731906</v>
      </c>
      <c r="W224" s="671">
        <v>24</v>
      </c>
    </row>
    <row r="225" spans="1:23" ht="14.4" customHeight="1" x14ac:dyDescent="0.3">
      <c r="A225" s="726" t="s">
        <v>4556</v>
      </c>
      <c r="B225" s="674"/>
      <c r="C225" s="675"/>
      <c r="D225" s="676"/>
      <c r="E225" s="677">
        <v>2</v>
      </c>
      <c r="F225" s="655">
        <v>1.73</v>
      </c>
      <c r="G225" s="656">
        <v>25.5</v>
      </c>
      <c r="H225" s="657">
        <v>4</v>
      </c>
      <c r="I225" s="658">
        <v>2.02</v>
      </c>
      <c r="J225" s="659">
        <v>16.5</v>
      </c>
      <c r="K225" s="660">
        <v>0.43</v>
      </c>
      <c r="L225" s="661">
        <v>2</v>
      </c>
      <c r="M225" s="661">
        <v>16</v>
      </c>
      <c r="N225" s="662">
        <v>5.47</v>
      </c>
      <c r="O225" s="661" t="s">
        <v>4116</v>
      </c>
      <c r="P225" s="678" t="s">
        <v>4557</v>
      </c>
      <c r="Q225" s="663">
        <f t="shared" si="15"/>
        <v>4</v>
      </c>
      <c r="R225" s="663">
        <f t="shared" si="15"/>
        <v>2.02</v>
      </c>
      <c r="S225" s="674">
        <f t="shared" si="16"/>
        <v>21.88</v>
      </c>
      <c r="T225" s="674">
        <f t="shared" si="17"/>
        <v>66</v>
      </c>
      <c r="U225" s="674">
        <f t="shared" si="18"/>
        <v>44.120000000000005</v>
      </c>
      <c r="V225" s="679">
        <f t="shared" si="19"/>
        <v>3.0164533820840953</v>
      </c>
      <c r="W225" s="664">
        <v>44</v>
      </c>
    </row>
    <row r="226" spans="1:23" ht="14.4" customHeight="1" x14ac:dyDescent="0.3">
      <c r="A226" s="727" t="s">
        <v>4558</v>
      </c>
      <c r="B226" s="711">
        <v>1</v>
      </c>
      <c r="C226" s="712">
        <v>0.79</v>
      </c>
      <c r="D226" s="680">
        <v>23</v>
      </c>
      <c r="E226" s="713">
        <v>5</v>
      </c>
      <c r="F226" s="714">
        <v>4.58</v>
      </c>
      <c r="G226" s="669">
        <v>24.2</v>
      </c>
      <c r="H226" s="715">
        <v>11</v>
      </c>
      <c r="I226" s="716">
        <v>8.8000000000000007</v>
      </c>
      <c r="J226" s="670">
        <v>22.2</v>
      </c>
      <c r="K226" s="717">
        <v>0.49</v>
      </c>
      <c r="L226" s="718">
        <v>2</v>
      </c>
      <c r="M226" s="718">
        <v>17</v>
      </c>
      <c r="N226" s="719">
        <v>5.75</v>
      </c>
      <c r="O226" s="718" t="s">
        <v>4116</v>
      </c>
      <c r="P226" s="720" t="s">
        <v>4559</v>
      </c>
      <c r="Q226" s="721">
        <f t="shared" si="15"/>
        <v>10</v>
      </c>
      <c r="R226" s="721">
        <f t="shared" si="15"/>
        <v>8.0100000000000016</v>
      </c>
      <c r="S226" s="711">
        <f t="shared" si="16"/>
        <v>63.25</v>
      </c>
      <c r="T226" s="711">
        <f t="shared" si="17"/>
        <v>244.2</v>
      </c>
      <c r="U226" s="711">
        <f t="shared" si="18"/>
        <v>180.95</v>
      </c>
      <c r="V226" s="722">
        <f t="shared" si="19"/>
        <v>3.8608695652173912</v>
      </c>
      <c r="W226" s="671">
        <v>181</v>
      </c>
    </row>
    <row r="227" spans="1:23" ht="14.4" customHeight="1" x14ac:dyDescent="0.3">
      <c r="A227" s="727" t="s">
        <v>4560</v>
      </c>
      <c r="B227" s="711">
        <v>4</v>
      </c>
      <c r="C227" s="712">
        <v>2.82</v>
      </c>
      <c r="D227" s="680">
        <v>20</v>
      </c>
      <c r="E227" s="713">
        <v>1</v>
      </c>
      <c r="F227" s="714">
        <v>2.04</v>
      </c>
      <c r="G227" s="669">
        <v>47</v>
      </c>
      <c r="H227" s="715">
        <v>2</v>
      </c>
      <c r="I227" s="716">
        <v>2.39</v>
      </c>
      <c r="J227" s="670">
        <v>35</v>
      </c>
      <c r="K227" s="717">
        <v>0.62</v>
      </c>
      <c r="L227" s="718">
        <v>3</v>
      </c>
      <c r="M227" s="718">
        <v>23</v>
      </c>
      <c r="N227" s="719">
        <v>7.52</v>
      </c>
      <c r="O227" s="718" t="s">
        <v>4116</v>
      </c>
      <c r="P227" s="720" t="s">
        <v>4561</v>
      </c>
      <c r="Q227" s="721">
        <f t="shared" si="15"/>
        <v>-2</v>
      </c>
      <c r="R227" s="721">
        <f t="shared" si="15"/>
        <v>-0.42999999999999972</v>
      </c>
      <c r="S227" s="711">
        <f t="shared" si="16"/>
        <v>15.04</v>
      </c>
      <c r="T227" s="711">
        <f t="shared" si="17"/>
        <v>70</v>
      </c>
      <c r="U227" s="711">
        <f t="shared" si="18"/>
        <v>54.96</v>
      </c>
      <c r="V227" s="722">
        <f t="shared" si="19"/>
        <v>4.6542553191489366</v>
      </c>
      <c r="W227" s="671">
        <v>55</v>
      </c>
    </row>
    <row r="228" spans="1:23" ht="14.4" customHeight="1" x14ac:dyDescent="0.3">
      <c r="A228" s="726" t="s">
        <v>4562</v>
      </c>
      <c r="B228" s="674">
        <v>1</v>
      </c>
      <c r="C228" s="675">
        <v>0.51</v>
      </c>
      <c r="D228" s="676">
        <v>21</v>
      </c>
      <c r="E228" s="677"/>
      <c r="F228" s="655"/>
      <c r="G228" s="656"/>
      <c r="H228" s="657">
        <v>1</v>
      </c>
      <c r="I228" s="658">
        <v>0.65</v>
      </c>
      <c r="J228" s="659">
        <v>24</v>
      </c>
      <c r="K228" s="660">
        <v>0.51</v>
      </c>
      <c r="L228" s="661">
        <v>2</v>
      </c>
      <c r="M228" s="661">
        <v>22</v>
      </c>
      <c r="N228" s="662">
        <v>7.2</v>
      </c>
      <c r="O228" s="661" t="s">
        <v>4116</v>
      </c>
      <c r="P228" s="678" t="s">
        <v>4563</v>
      </c>
      <c r="Q228" s="663">
        <f t="shared" si="15"/>
        <v>0</v>
      </c>
      <c r="R228" s="663">
        <f t="shared" si="15"/>
        <v>0.14000000000000001</v>
      </c>
      <c r="S228" s="674">
        <f t="shared" si="16"/>
        <v>7.2</v>
      </c>
      <c r="T228" s="674">
        <f t="shared" si="17"/>
        <v>24</v>
      </c>
      <c r="U228" s="674">
        <f t="shared" si="18"/>
        <v>16.8</v>
      </c>
      <c r="V228" s="679">
        <f t="shared" si="19"/>
        <v>3.333333333333333</v>
      </c>
      <c r="W228" s="664">
        <v>17</v>
      </c>
    </row>
    <row r="229" spans="1:23" ht="14.4" customHeight="1" x14ac:dyDescent="0.3">
      <c r="A229" s="726" t="s">
        <v>4564</v>
      </c>
      <c r="B229" s="674"/>
      <c r="C229" s="675"/>
      <c r="D229" s="676"/>
      <c r="E229" s="657">
        <v>1</v>
      </c>
      <c r="F229" s="658">
        <v>0.84</v>
      </c>
      <c r="G229" s="668">
        <v>25</v>
      </c>
      <c r="H229" s="661"/>
      <c r="I229" s="655"/>
      <c r="J229" s="656"/>
      <c r="K229" s="660">
        <v>0.59</v>
      </c>
      <c r="L229" s="661">
        <v>2</v>
      </c>
      <c r="M229" s="661">
        <v>20</v>
      </c>
      <c r="N229" s="662">
        <v>6.66</v>
      </c>
      <c r="O229" s="661" t="s">
        <v>4116</v>
      </c>
      <c r="P229" s="678" t="s">
        <v>4565</v>
      </c>
      <c r="Q229" s="663">
        <f t="shared" si="15"/>
        <v>0</v>
      </c>
      <c r="R229" s="663">
        <f t="shared" si="15"/>
        <v>0</v>
      </c>
      <c r="S229" s="674" t="str">
        <f t="shared" si="16"/>
        <v/>
      </c>
      <c r="T229" s="674" t="str">
        <f t="shared" si="17"/>
        <v/>
      </c>
      <c r="U229" s="674" t="str">
        <f t="shared" si="18"/>
        <v/>
      </c>
      <c r="V229" s="679" t="str">
        <f t="shared" si="19"/>
        <v/>
      </c>
      <c r="W229" s="664"/>
    </row>
    <row r="230" spans="1:23" ht="14.4" customHeight="1" x14ac:dyDescent="0.3">
      <c r="A230" s="727" t="s">
        <v>4566</v>
      </c>
      <c r="B230" s="711"/>
      <c r="C230" s="712"/>
      <c r="D230" s="680"/>
      <c r="E230" s="715">
        <v>1</v>
      </c>
      <c r="F230" s="716">
        <v>0.98</v>
      </c>
      <c r="G230" s="672">
        <v>28</v>
      </c>
      <c r="H230" s="718"/>
      <c r="I230" s="714"/>
      <c r="J230" s="669"/>
      <c r="K230" s="717">
        <v>0.59</v>
      </c>
      <c r="L230" s="718">
        <v>2</v>
      </c>
      <c r="M230" s="718">
        <v>20</v>
      </c>
      <c r="N230" s="719">
        <v>6.66</v>
      </c>
      <c r="O230" s="718" t="s">
        <v>4116</v>
      </c>
      <c r="P230" s="720" t="s">
        <v>4567</v>
      </c>
      <c r="Q230" s="721">
        <f t="shared" si="15"/>
        <v>0</v>
      </c>
      <c r="R230" s="721">
        <f t="shared" si="15"/>
        <v>0</v>
      </c>
      <c r="S230" s="711" t="str">
        <f t="shared" si="16"/>
        <v/>
      </c>
      <c r="T230" s="711" t="str">
        <f t="shared" si="17"/>
        <v/>
      </c>
      <c r="U230" s="711" t="str">
        <f t="shared" si="18"/>
        <v/>
      </c>
      <c r="V230" s="722" t="str">
        <f t="shared" si="19"/>
        <v/>
      </c>
      <c r="W230" s="671"/>
    </row>
    <row r="231" spans="1:23" ht="14.4" customHeight="1" x14ac:dyDescent="0.3">
      <c r="A231" s="726" t="s">
        <v>3890</v>
      </c>
      <c r="B231" s="665">
        <v>1</v>
      </c>
      <c r="C231" s="666">
        <v>7.17</v>
      </c>
      <c r="D231" s="667">
        <v>34</v>
      </c>
      <c r="E231" s="677"/>
      <c r="F231" s="655"/>
      <c r="G231" s="656"/>
      <c r="H231" s="661"/>
      <c r="I231" s="655"/>
      <c r="J231" s="656"/>
      <c r="K231" s="660">
        <v>7.17</v>
      </c>
      <c r="L231" s="661">
        <v>8</v>
      </c>
      <c r="M231" s="661">
        <v>69</v>
      </c>
      <c r="N231" s="662">
        <v>23</v>
      </c>
      <c r="O231" s="661" t="s">
        <v>4116</v>
      </c>
      <c r="P231" s="678" t="s">
        <v>4568</v>
      </c>
      <c r="Q231" s="663">
        <f t="shared" si="15"/>
        <v>-1</v>
      </c>
      <c r="R231" s="663">
        <f t="shared" si="15"/>
        <v>-7.17</v>
      </c>
      <c r="S231" s="674" t="str">
        <f t="shared" si="16"/>
        <v/>
      </c>
      <c r="T231" s="674" t="str">
        <f t="shared" si="17"/>
        <v/>
      </c>
      <c r="U231" s="674" t="str">
        <f t="shared" si="18"/>
        <v/>
      </c>
      <c r="V231" s="679" t="str">
        <f t="shared" si="19"/>
        <v/>
      </c>
      <c r="W231" s="664"/>
    </row>
    <row r="232" spans="1:23" ht="14.4" customHeight="1" x14ac:dyDescent="0.3">
      <c r="A232" s="726" t="s">
        <v>4569</v>
      </c>
      <c r="B232" s="674"/>
      <c r="C232" s="675"/>
      <c r="D232" s="676"/>
      <c r="E232" s="677"/>
      <c r="F232" s="655"/>
      <c r="G232" s="656"/>
      <c r="H232" s="657">
        <v>1</v>
      </c>
      <c r="I232" s="658">
        <v>2.75</v>
      </c>
      <c r="J232" s="659">
        <v>39</v>
      </c>
      <c r="K232" s="660">
        <v>2.2200000000000002</v>
      </c>
      <c r="L232" s="661">
        <v>4</v>
      </c>
      <c r="M232" s="661">
        <v>34</v>
      </c>
      <c r="N232" s="662">
        <v>11.36</v>
      </c>
      <c r="O232" s="661" t="s">
        <v>4116</v>
      </c>
      <c r="P232" s="678" t="s">
        <v>4570</v>
      </c>
      <c r="Q232" s="663">
        <f t="shared" si="15"/>
        <v>1</v>
      </c>
      <c r="R232" s="663">
        <f t="shared" si="15"/>
        <v>2.75</v>
      </c>
      <c r="S232" s="674">
        <f t="shared" si="16"/>
        <v>11.36</v>
      </c>
      <c r="T232" s="674">
        <f t="shared" si="17"/>
        <v>39</v>
      </c>
      <c r="U232" s="674">
        <f t="shared" si="18"/>
        <v>27.64</v>
      </c>
      <c r="V232" s="679">
        <f t="shared" si="19"/>
        <v>3.433098591549296</v>
      </c>
      <c r="W232" s="664">
        <v>28</v>
      </c>
    </row>
    <row r="233" spans="1:23" ht="14.4" customHeight="1" x14ac:dyDescent="0.3">
      <c r="A233" s="727" t="s">
        <v>4571</v>
      </c>
      <c r="B233" s="711">
        <v>1</v>
      </c>
      <c r="C233" s="712">
        <v>3.12</v>
      </c>
      <c r="D233" s="680">
        <v>31</v>
      </c>
      <c r="E233" s="713"/>
      <c r="F233" s="714"/>
      <c r="G233" s="669"/>
      <c r="H233" s="715"/>
      <c r="I233" s="716"/>
      <c r="J233" s="672"/>
      <c r="K233" s="717">
        <v>3.12</v>
      </c>
      <c r="L233" s="718">
        <v>5</v>
      </c>
      <c r="M233" s="718">
        <v>43</v>
      </c>
      <c r="N233" s="719">
        <v>14.24</v>
      </c>
      <c r="O233" s="718" t="s">
        <v>4116</v>
      </c>
      <c r="P233" s="720" t="s">
        <v>4572</v>
      </c>
      <c r="Q233" s="721">
        <f t="shared" si="15"/>
        <v>-1</v>
      </c>
      <c r="R233" s="721">
        <f t="shared" si="15"/>
        <v>-3.12</v>
      </c>
      <c r="S233" s="711" t="str">
        <f t="shared" si="16"/>
        <v/>
      </c>
      <c r="T233" s="711" t="str">
        <f t="shared" si="17"/>
        <v/>
      </c>
      <c r="U233" s="711" t="str">
        <f t="shared" si="18"/>
        <v/>
      </c>
      <c r="V233" s="722" t="str">
        <f t="shared" si="19"/>
        <v/>
      </c>
      <c r="W233" s="671"/>
    </row>
    <row r="234" spans="1:23" ht="14.4" customHeight="1" x14ac:dyDescent="0.3">
      <c r="A234" s="726" t="s">
        <v>4573</v>
      </c>
      <c r="B234" s="674">
        <v>1</v>
      </c>
      <c r="C234" s="675">
        <v>2.9</v>
      </c>
      <c r="D234" s="676">
        <v>46</v>
      </c>
      <c r="E234" s="657">
        <v>1</v>
      </c>
      <c r="F234" s="658">
        <v>1.84</v>
      </c>
      <c r="G234" s="668">
        <v>33</v>
      </c>
      <c r="H234" s="661">
        <v>1</v>
      </c>
      <c r="I234" s="655">
        <v>1.21</v>
      </c>
      <c r="J234" s="659">
        <v>19</v>
      </c>
      <c r="K234" s="660">
        <v>1.21</v>
      </c>
      <c r="L234" s="661">
        <v>3</v>
      </c>
      <c r="M234" s="661">
        <v>25</v>
      </c>
      <c r="N234" s="662">
        <v>8.23</v>
      </c>
      <c r="O234" s="661" t="s">
        <v>4116</v>
      </c>
      <c r="P234" s="678" t="s">
        <v>4574</v>
      </c>
      <c r="Q234" s="663">
        <f t="shared" si="15"/>
        <v>0</v>
      </c>
      <c r="R234" s="663">
        <f t="shared" si="15"/>
        <v>-1.69</v>
      </c>
      <c r="S234" s="674">
        <f t="shared" si="16"/>
        <v>8.23</v>
      </c>
      <c r="T234" s="674">
        <f t="shared" si="17"/>
        <v>19</v>
      </c>
      <c r="U234" s="674">
        <f t="shared" si="18"/>
        <v>10.77</v>
      </c>
      <c r="V234" s="679">
        <f t="shared" si="19"/>
        <v>2.3086269744835963</v>
      </c>
      <c r="W234" s="664">
        <v>11</v>
      </c>
    </row>
    <row r="235" spans="1:23" ht="14.4" customHeight="1" x14ac:dyDescent="0.3">
      <c r="A235" s="727" t="s">
        <v>4575</v>
      </c>
      <c r="B235" s="711">
        <v>1</v>
      </c>
      <c r="C235" s="712">
        <v>1.58</v>
      </c>
      <c r="D235" s="680">
        <v>31</v>
      </c>
      <c r="E235" s="715">
        <v>3</v>
      </c>
      <c r="F235" s="716">
        <v>4.6100000000000003</v>
      </c>
      <c r="G235" s="672">
        <v>23.3</v>
      </c>
      <c r="H235" s="718">
        <v>1</v>
      </c>
      <c r="I235" s="714">
        <v>1.66</v>
      </c>
      <c r="J235" s="670">
        <v>32</v>
      </c>
      <c r="K235" s="717">
        <v>1.43</v>
      </c>
      <c r="L235" s="718">
        <v>3</v>
      </c>
      <c r="M235" s="718">
        <v>29</v>
      </c>
      <c r="N235" s="719">
        <v>9.7799999999999994</v>
      </c>
      <c r="O235" s="718" t="s">
        <v>4116</v>
      </c>
      <c r="P235" s="720" t="s">
        <v>4576</v>
      </c>
      <c r="Q235" s="721">
        <f t="shared" si="15"/>
        <v>0</v>
      </c>
      <c r="R235" s="721">
        <f t="shared" si="15"/>
        <v>7.9999999999999849E-2</v>
      </c>
      <c r="S235" s="711">
        <f t="shared" si="16"/>
        <v>9.7799999999999994</v>
      </c>
      <c r="T235" s="711">
        <f t="shared" si="17"/>
        <v>32</v>
      </c>
      <c r="U235" s="711">
        <f t="shared" si="18"/>
        <v>22.22</v>
      </c>
      <c r="V235" s="722">
        <f t="shared" si="19"/>
        <v>3.2719836400817996</v>
      </c>
      <c r="W235" s="671">
        <v>22</v>
      </c>
    </row>
    <row r="236" spans="1:23" ht="14.4" customHeight="1" x14ac:dyDescent="0.3">
      <c r="A236" s="727" t="s">
        <v>4577</v>
      </c>
      <c r="B236" s="711">
        <v>1</v>
      </c>
      <c r="C236" s="712">
        <v>2.76</v>
      </c>
      <c r="D236" s="680">
        <v>46</v>
      </c>
      <c r="E236" s="715">
        <v>1</v>
      </c>
      <c r="F236" s="716">
        <v>2.69</v>
      </c>
      <c r="G236" s="672">
        <v>46</v>
      </c>
      <c r="H236" s="718">
        <v>1</v>
      </c>
      <c r="I236" s="714">
        <v>2.69</v>
      </c>
      <c r="J236" s="670">
        <v>41</v>
      </c>
      <c r="K236" s="717">
        <v>2.69</v>
      </c>
      <c r="L236" s="718">
        <v>5</v>
      </c>
      <c r="M236" s="718">
        <v>46</v>
      </c>
      <c r="N236" s="719">
        <v>15.49</v>
      </c>
      <c r="O236" s="718" t="s">
        <v>4116</v>
      </c>
      <c r="P236" s="720" t="s">
        <v>4578</v>
      </c>
      <c r="Q236" s="721">
        <f t="shared" si="15"/>
        <v>0</v>
      </c>
      <c r="R236" s="721">
        <f t="shared" si="15"/>
        <v>-6.999999999999984E-2</v>
      </c>
      <c r="S236" s="711">
        <f t="shared" si="16"/>
        <v>15.49</v>
      </c>
      <c r="T236" s="711">
        <f t="shared" si="17"/>
        <v>41</v>
      </c>
      <c r="U236" s="711">
        <f t="shared" si="18"/>
        <v>25.509999999999998</v>
      </c>
      <c r="V236" s="722">
        <f t="shared" si="19"/>
        <v>2.6468689477081986</v>
      </c>
      <c r="W236" s="671">
        <v>26</v>
      </c>
    </row>
    <row r="237" spans="1:23" ht="14.4" customHeight="1" x14ac:dyDescent="0.3">
      <c r="A237" s="726" t="s">
        <v>4579</v>
      </c>
      <c r="B237" s="674"/>
      <c r="C237" s="675"/>
      <c r="D237" s="676"/>
      <c r="E237" s="677"/>
      <c r="F237" s="655"/>
      <c r="G237" s="656"/>
      <c r="H237" s="657">
        <v>1</v>
      </c>
      <c r="I237" s="658">
        <v>1.1200000000000001</v>
      </c>
      <c r="J237" s="659">
        <v>22</v>
      </c>
      <c r="K237" s="660">
        <v>0.54</v>
      </c>
      <c r="L237" s="661">
        <v>1</v>
      </c>
      <c r="M237" s="661">
        <v>13</v>
      </c>
      <c r="N237" s="662">
        <v>4.4400000000000004</v>
      </c>
      <c r="O237" s="661" t="s">
        <v>4116</v>
      </c>
      <c r="P237" s="678" t="s">
        <v>4580</v>
      </c>
      <c r="Q237" s="663">
        <f t="shared" si="15"/>
        <v>1</v>
      </c>
      <c r="R237" s="663">
        <f t="shared" si="15"/>
        <v>1.1200000000000001</v>
      </c>
      <c r="S237" s="674">
        <f t="shared" si="16"/>
        <v>4.4400000000000004</v>
      </c>
      <c r="T237" s="674">
        <f t="shared" si="17"/>
        <v>22</v>
      </c>
      <c r="U237" s="674">
        <f t="shared" si="18"/>
        <v>17.559999999999999</v>
      </c>
      <c r="V237" s="679">
        <f t="shared" si="19"/>
        <v>4.9549549549549541</v>
      </c>
      <c r="W237" s="664">
        <v>18</v>
      </c>
    </row>
    <row r="238" spans="1:23" ht="14.4" customHeight="1" x14ac:dyDescent="0.3">
      <c r="A238" s="727" t="s">
        <v>4581</v>
      </c>
      <c r="B238" s="711">
        <v>1</v>
      </c>
      <c r="C238" s="712">
        <v>1.2</v>
      </c>
      <c r="D238" s="680">
        <v>27</v>
      </c>
      <c r="E238" s="713"/>
      <c r="F238" s="714"/>
      <c r="G238" s="669"/>
      <c r="H238" s="715"/>
      <c r="I238" s="716"/>
      <c r="J238" s="672"/>
      <c r="K238" s="717">
        <v>0.78</v>
      </c>
      <c r="L238" s="718">
        <v>2</v>
      </c>
      <c r="M238" s="718">
        <v>20</v>
      </c>
      <c r="N238" s="719">
        <v>6.82</v>
      </c>
      <c r="O238" s="718" t="s">
        <v>4116</v>
      </c>
      <c r="P238" s="720" t="s">
        <v>4582</v>
      </c>
      <c r="Q238" s="721">
        <f t="shared" si="15"/>
        <v>-1</v>
      </c>
      <c r="R238" s="721">
        <f t="shared" si="15"/>
        <v>-1.2</v>
      </c>
      <c r="S238" s="711" t="str">
        <f t="shared" si="16"/>
        <v/>
      </c>
      <c r="T238" s="711" t="str">
        <f t="shared" si="17"/>
        <v/>
      </c>
      <c r="U238" s="711" t="str">
        <f t="shared" si="18"/>
        <v/>
      </c>
      <c r="V238" s="722" t="str">
        <f t="shared" si="19"/>
        <v/>
      </c>
      <c r="W238" s="671"/>
    </row>
    <row r="239" spans="1:23" ht="14.4" customHeight="1" x14ac:dyDescent="0.3">
      <c r="A239" s="726" t="s">
        <v>4583</v>
      </c>
      <c r="B239" s="674"/>
      <c r="C239" s="675"/>
      <c r="D239" s="676"/>
      <c r="E239" s="657">
        <v>1</v>
      </c>
      <c r="F239" s="658">
        <v>0.74</v>
      </c>
      <c r="G239" s="668">
        <v>24</v>
      </c>
      <c r="H239" s="661">
        <v>1</v>
      </c>
      <c r="I239" s="655">
        <v>0.66</v>
      </c>
      <c r="J239" s="659">
        <v>22</v>
      </c>
      <c r="K239" s="660">
        <v>0.41</v>
      </c>
      <c r="L239" s="661">
        <v>2</v>
      </c>
      <c r="M239" s="661">
        <v>16</v>
      </c>
      <c r="N239" s="662">
        <v>5.49</v>
      </c>
      <c r="O239" s="661" t="s">
        <v>4116</v>
      </c>
      <c r="P239" s="678" t="s">
        <v>4584</v>
      </c>
      <c r="Q239" s="663">
        <f t="shared" si="15"/>
        <v>1</v>
      </c>
      <c r="R239" s="663">
        <f t="shared" si="15"/>
        <v>0.66</v>
      </c>
      <c r="S239" s="674">
        <f t="shared" si="16"/>
        <v>5.49</v>
      </c>
      <c r="T239" s="674">
        <f t="shared" si="17"/>
        <v>22</v>
      </c>
      <c r="U239" s="674">
        <f t="shared" si="18"/>
        <v>16.509999999999998</v>
      </c>
      <c r="V239" s="679">
        <f t="shared" si="19"/>
        <v>4.007285974499089</v>
      </c>
      <c r="W239" s="664">
        <v>17</v>
      </c>
    </row>
    <row r="240" spans="1:23" ht="14.4" customHeight="1" x14ac:dyDescent="0.3">
      <c r="A240" s="727" t="s">
        <v>4585</v>
      </c>
      <c r="B240" s="711">
        <v>7</v>
      </c>
      <c r="C240" s="712">
        <v>6.02</v>
      </c>
      <c r="D240" s="680">
        <v>27.1</v>
      </c>
      <c r="E240" s="715">
        <v>5</v>
      </c>
      <c r="F240" s="716">
        <v>3.54</v>
      </c>
      <c r="G240" s="672">
        <v>23.2</v>
      </c>
      <c r="H240" s="718">
        <v>5</v>
      </c>
      <c r="I240" s="714">
        <v>5.52</v>
      </c>
      <c r="J240" s="670">
        <v>33.799999999999997</v>
      </c>
      <c r="K240" s="717">
        <v>0.57999999999999996</v>
      </c>
      <c r="L240" s="718">
        <v>3</v>
      </c>
      <c r="M240" s="718">
        <v>23</v>
      </c>
      <c r="N240" s="719">
        <v>7.79</v>
      </c>
      <c r="O240" s="718" t="s">
        <v>4116</v>
      </c>
      <c r="P240" s="720" t="s">
        <v>4586</v>
      </c>
      <c r="Q240" s="721">
        <f t="shared" si="15"/>
        <v>-2</v>
      </c>
      <c r="R240" s="721">
        <f t="shared" si="15"/>
        <v>-0.5</v>
      </c>
      <c r="S240" s="711">
        <f t="shared" si="16"/>
        <v>38.950000000000003</v>
      </c>
      <c r="T240" s="711">
        <f t="shared" si="17"/>
        <v>169</v>
      </c>
      <c r="U240" s="711">
        <f t="shared" si="18"/>
        <v>130.05000000000001</v>
      </c>
      <c r="V240" s="722">
        <f t="shared" si="19"/>
        <v>4.3388960205391527</v>
      </c>
      <c r="W240" s="671">
        <v>130</v>
      </c>
    </row>
    <row r="241" spans="1:23" ht="14.4" customHeight="1" x14ac:dyDescent="0.3">
      <c r="A241" s="727" t="s">
        <v>4587</v>
      </c>
      <c r="B241" s="711">
        <v>2</v>
      </c>
      <c r="C241" s="712">
        <v>3.91</v>
      </c>
      <c r="D241" s="680">
        <v>49</v>
      </c>
      <c r="E241" s="715">
        <v>3</v>
      </c>
      <c r="F241" s="716">
        <v>2.64</v>
      </c>
      <c r="G241" s="672">
        <v>20</v>
      </c>
      <c r="H241" s="718">
        <v>2</v>
      </c>
      <c r="I241" s="714">
        <v>4.21</v>
      </c>
      <c r="J241" s="670">
        <v>45</v>
      </c>
      <c r="K241" s="717">
        <v>0.88</v>
      </c>
      <c r="L241" s="718">
        <v>3</v>
      </c>
      <c r="M241" s="718">
        <v>31</v>
      </c>
      <c r="N241" s="719">
        <v>10.39</v>
      </c>
      <c r="O241" s="718" t="s">
        <v>4116</v>
      </c>
      <c r="P241" s="720" t="s">
        <v>4588</v>
      </c>
      <c r="Q241" s="721">
        <f t="shared" si="15"/>
        <v>0</v>
      </c>
      <c r="R241" s="721">
        <f t="shared" si="15"/>
        <v>0.29999999999999982</v>
      </c>
      <c r="S241" s="711">
        <f t="shared" si="16"/>
        <v>20.78</v>
      </c>
      <c r="T241" s="711">
        <f t="shared" si="17"/>
        <v>90</v>
      </c>
      <c r="U241" s="711">
        <f t="shared" si="18"/>
        <v>69.22</v>
      </c>
      <c r="V241" s="722">
        <f t="shared" si="19"/>
        <v>4.3310875842155916</v>
      </c>
      <c r="W241" s="671">
        <v>69</v>
      </c>
    </row>
    <row r="242" spans="1:23" ht="14.4" customHeight="1" x14ac:dyDescent="0.3">
      <c r="A242" s="726" t="s">
        <v>4589</v>
      </c>
      <c r="B242" s="674">
        <v>6</v>
      </c>
      <c r="C242" s="675">
        <v>3.68</v>
      </c>
      <c r="D242" s="676">
        <v>24</v>
      </c>
      <c r="E242" s="657">
        <v>3</v>
      </c>
      <c r="F242" s="658">
        <v>2.0499999999999998</v>
      </c>
      <c r="G242" s="668">
        <v>24</v>
      </c>
      <c r="H242" s="661">
        <v>3</v>
      </c>
      <c r="I242" s="655">
        <v>2.56</v>
      </c>
      <c r="J242" s="659">
        <v>28</v>
      </c>
      <c r="K242" s="660">
        <v>0.46</v>
      </c>
      <c r="L242" s="661">
        <v>2</v>
      </c>
      <c r="M242" s="661">
        <v>20</v>
      </c>
      <c r="N242" s="662">
        <v>6.52</v>
      </c>
      <c r="O242" s="661" t="s">
        <v>4116</v>
      </c>
      <c r="P242" s="678" t="s">
        <v>4590</v>
      </c>
      <c r="Q242" s="663">
        <f t="shared" si="15"/>
        <v>-3</v>
      </c>
      <c r="R242" s="663">
        <f t="shared" si="15"/>
        <v>-1.1200000000000001</v>
      </c>
      <c r="S242" s="674">
        <f t="shared" si="16"/>
        <v>19.559999999999999</v>
      </c>
      <c r="T242" s="674">
        <f t="shared" si="17"/>
        <v>84</v>
      </c>
      <c r="U242" s="674">
        <f t="shared" si="18"/>
        <v>64.44</v>
      </c>
      <c r="V242" s="679">
        <f t="shared" si="19"/>
        <v>4.294478527607362</v>
      </c>
      <c r="W242" s="664">
        <v>64</v>
      </c>
    </row>
    <row r="243" spans="1:23" ht="14.4" customHeight="1" x14ac:dyDescent="0.3">
      <c r="A243" s="727" t="s">
        <v>4591</v>
      </c>
      <c r="B243" s="711">
        <v>5</v>
      </c>
      <c r="C243" s="712">
        <v>3.92</v>
      </c>
      <c r="D243" s="680">
        <v>28</v>
      </c>
      <c r="E243" s="715">
        <v>10</v>
      </c>
      <c r="F243" s="716">
        <v>6.39</v>
      </c>
      <c r="G243" s="672">
        <v>23.1</v>
      </c>
      <c r="H243" s="718">
        <v>6</v>
      </c>
      <c r="I243" s="714">
        <v>3.88</v>
      </c>
      <c r="J243" s="670">
        <v>23.3</v>
      </c>
      <c r="K243" s="717">
        <v>0.56000000000000005</v>
      </c>
      <c r="L243" s="718">
        <v>3</v>
      </c>
      <c r="M243" s="718">
        <v>24</v>
      </c>
      <c r="N243" s="719">
        <v>8.07</v>
      </c>
      <c r="O243" s="718" t="s">
        <v>4116</v>
      </c>
      <c r="P243" s="720" t="s">
        <v>4592</v>
      </c>
      <c r="Q243" s="721">
        <f t="shared" si="15"/>
        <v>1</v>
      </c>
      <c r="R243" s="721">
        <f t="shared" si="15"/>
        <v>-4.0000000000000036E-2</v>
      </c>
      <c r="S243" s="711">
        <f t="shared" si="16"/>
        <v>48.42</v>
      </c>
      <c r="T243" s="711">
        <f t="shared" si="17"/>
        <v>139.80000000000001</v>
      </c>
      <c r="U243" s="711">
        <f t="shared" si="18"/>
        <v>91.38000000000001</v>
      </c>
      <c r="V243" s="722">
        <f t="shared" si="19"/>
        <v>2.8872366790582404</v>
      </c>
      <c r="W243" s="671">
        <v>92</v>
      </c>
    </row>
    <row r="244" spans="1:23" ht="14.4" customHeight="1" x14ac:dyDescent="0.3">
      <c r="A244" s="727" t="s">
        <v>4593</v>
      </c>
      <c r="B244" s="711">
        <v>4</v>
      </c>
      <c r="C244" s="712">
        <v>3.3</v>
      </c>
      <c r="D244" s="680">
        <v>24.5</v>
      </c>
      <c r="E244" s="715">
        <v>9</v>
      </c>
      <c r="F244" s="716">
        <v>7.96</v>
      </c>
      <c r="G244" s="672">
        <v>28.4</v>
      </c>
      <c r="H244" s="718">
        <v>2</v>
      </c>
      <c r="I244" s="714">
        <v>1.65</v>
      </c>
      <c r="J244" s="670">
        <v>19.5</v>
      </c>
      <c r="K244" s="717">
        <v>0.75</v>
      </c>
      <c r="L244" s="718">
        <v>3</v>
      </c>
      <c r="M244" s="718">
        <v>31</v>
      </c>
      <c r="N244" s="719">
        <v>10.34</v>
      </c>
      <c r="O244" s="718" t="s">
        <v>4116</v>
      </c>
      <c r="P244" s="720" t="s">
        <v>4594</v>
      </c>
      <c r="Q244" s="721">
        <f t="shared" si="15"/>
        <v>-2</v>
      </c>
      <c r="R244" s="721">
        <f t="shared" si="15"/>
        <v>-1.65</v>
      </c>
      <c r="S244" s="711">
        <f t="shared" si="16"/>
        <v>20.68</v>
      </c>
      <c r="T244" s="711">
        <f t="shared" si="17"/>
        <v>39</v>
      </c>
      <c r="U244" s="711">
        <f t="shared" si="18"/>
        <v>18.32</v>
      </c>
      <c r="V244" s="722">
        <f t="shared" si="19"/>
        <v>1.8858800773694391</v>
      </c>
      <c r="W244" s="671">
        <v>18</v>
      </c>
    </row>
    <row r="245" spans="1:23" ht="14.4" customHeight="1" x14ac:dyDescent="0.3">
      <c r="A245" s="726" t="s">
        <v>4595</v>
      </c>
      <c r="B245" s="674"/>
      <c r="C245" s="675"/>
      <c r="D245" s="676"/>
      <c r="E245" s="677"/>
      <c r="F245" s="655"/>
      <c r="G245" s="656"/>
      <c r="H245" s="657">
        <v>1</v>
      </c>
      <c r="I245" s="658">
        <v>2.2000000000000002</v>
      </c>
      <c r="J245" s="659">
        <v>51</v>
      </c>
      <c r="K245" s="660">
        <v>0.41</v>
      </c>
      <c r="L245" s="661">
        <v>2</v>
      </c>
      <c r="M245" s="661">
        <v>16</v>
      </c>
      <c r="N245" s="662">
        <v>5.45</v>
      </c>
      <c r="O245" s="661" t="s">
        <v>4116</v>
      </c>
      <c r="P245" s="678" t="s">
        <v>4596</v>
      </c>
      <c r="Q245" s="663">
        <f t="shared" si="15"/>
        <v>1</v>
      </c>
      <c r="R245" s="663">
        <f t="shared" si="15"/>
        <v>2.2000000000000002</v>
      </c>
      <c r="S245" s="674">
        <f t="shared" si="16"/>
        <v>5.45</v>
      </c>
      <c r="T245" s="674">
        <f t="shared" si="17"/>
        <v>51</v>
      </c>
      <c r="U245" s="674">
        <f t="shared" si="18"/>
        <v>45.55</v>
      </c>
      <c r="V245" s="679">
        <f t="shared" si="19"/>
        <v>9.3577981651376145</v>
      </c>
      <c r="W245" s="664">
        <v>46</v>
      </c>
    </row>
    <row r="246" spans="1:23" ht="14.4" customHeight="1" x14ac:dyDescent="0.3">
      <c r="A246" s="727" t="s">
        <v>4597</v>
      </c>
      <c r="B246" s="711"/>
      <c r="C246" s="712"/>
      <c r="D246" s="680"/>
      <c r="E246" s="713">
        <v>1</v>
      </c>
      <c r="F246" s="714">
        <v>0.72</v>
      </c>
      <c r="G246" s="669">
        <v>16</v>
      </c>
      <c r="H246" s="715"/>
      <c r="I246" s="716"/>
      <c r="J246" s="672"/>
      <c r="K246" s="717">
        <v>0.67</v>
      </c>
      <c r="L246" s="718">
        <v>3</v>
      </c>
      <c r="M246" s="718">
        <v>24</v>
      </c>
      <c r="N246" s="719">
        <v>8.07</v>
      </c>
      <c r="O246" s="718" t="s">
        <v>4116</v>
      </c>
      <c r="P246" s="720" t="s">
        <v>4598</v>
      </c>
      <c r="Q246" s="721">
        <f t="shared" si="15"/>
        <v>0</v>
      </c>
      <c r="R246" s="721">
        <f t="shared" si="15"/>
        <v>0</v>
      </c>
      <c r="S246" s="711" t="str">
        <f t="shared" si="16"/>
        <v/>
      </c>
      <c r="T246" s="711" t="str">
        <f t="shared" si="17"/>
        <v/>
      </c>
      <c r="U246" s="711" t="str">
        <f t="shared" si="18"/>
        <v/>
      </c>
      <c r="V246" s="722" t="str">
        <f t="shared" si="19"/>
        <v/>
      </c>
      <c r="W246" s="671"/>
    </row>
    <row r="247" spans="1:23" ht="14.4" customHeight="1" x14ac:dyDescent="0.3">
      <c r="A247" s="726" t="s">
        <v>4599</v>
      </c>
      <c r="B247" s="674">
        <v>1</v>
      </c>
      <c r="C247" s="675">
        <v>0.7</v>
      </c>
      <c r="D247" s="676">
        <v>21</v>
      </c>
      <c r="E247" s="657">
        <v>1</v>
      </c>
      <c r="F247" s="658">
        <v>1.04</v>
      </c>
      <c r="G247" s="668">
        <v>33</v>
      </c>
      <c r="H247" s="661"/>
      <c r="I247" s="655"/>
      <c r="J247" s="656"/>
      <c r="K247" s="660">
        <v>0.7</v>
      </c>
      <c r="L247" s="661">
        <v>3</v>
      </c>
      <c r="M247" s="661">
        <v>25</v>
      </c>
      <c r="N247" s="662">
        <v>8.3800000000000008</v>
      </c>
      <c r="O247" s="661" t="s">
        <v>4116</v>
      </c>
      <c r="P247" s="678" t="s">
        <v>4600</v>
      </c>
      <c r="Q247" s="663">
        <f t="shared" si="15"/>
        <v>-1</v>
      </c>
      <c r="R247" s="663">
        <f t="shared" si="15"/>
        <v>-0.7</v>
      </c>
      <c r="S247" s="674" t="str">
        <f t="shared" si="16"/>
        <v/>
      </c>
      <c r="T247" s="674" t="str">
        <f t="shared" si="17"/>
        <v/>
      </c>
      <c r="U247" s="674" t="str">
        <f t="shared" si="18"/>
        <v/>
      </c>
      <c r="V247" s="679" t="str">
        <f t="shared" si="19"/>
        <v/>
      </c>
      <c r="W247" s="664"/>
    </row>
    <row r="248" spans="1:23" ht="14.4" customHeight="1" x14ac:dyDescent="0.3">
      <c r="A248" s="726" t="s">
        <v>4601</v>
      </c>
      <c r="B248" s="674"/>
      <c r="C248" s="675"/>
      <c r="D248" s="676"/>
      <c r="E248" s="657">
        <v>2</v>
      </c>
      <c r="F248" s="658">
        <v>1.1399999999999999</v>
      </c>
      <c r="G248" s="668">
        <v>19</v>
      </c>
      <c r="H248" s="661"/>
      <c r="I248" s="655"/>
      <c r="J248" s="656"/>
      <c r="K248" s="660">
        <v>0.33</v>
      </c>
      <c r="L248" s="661">
        <v>2</v>
      </c>
      <c r="M248" s="661">
        <v>14</v>
      </c>
      <c r="N248" s="662">
        <v>4.51</v>
      </c>
      <c r="O248" s="661" t="s">
        <v>4116</v>
      </c>
      <c r="P248" s="678" t="s">
        <v>4602</v>
      </c>
      <c r="Q248" s="663">
        <f t="shared" si="15"/>
        <v>0</v>
      </c>
      <c r="R248" s="663">
        <f t="shared" si="15"/>
        <v>0</v>
      </c>
      <c r="S248" s="674" t="str">
        <f t="shared" si="16"/>
        <v/>
      </c>
      <c r="T248" s="674" t="str">
        <f t="shared" si="17"/>
        <v/>
      </c>
      <c r="U248" s="674" t="str">
        <f t="shared" si="18"/>
        <v/>
      </c>
      <c r="V248" s="679" t="str">
        <f t="shared" si="19"/>
        <v/>
      </c>
      <c r="W248" s="664"/>
    </row>
    <row r="249" spans="1:23" ht="14.4" customHeight="1" x14ac:dyDescent="0.3">
      <c r="A249" s="726" t="s">
        <v>4603</v>
      </c>
      <c r="B249" s="665">
        <v>1</v>
      </c>
      <c r="C249" s="666">
        <v>2.2599999999999998</v>
      </c>
      <c r="D249" s="667">
        <v>26</v>
      </c>
      <c r="E249" s="677"/>
      <c r="F249" s="655"/>
      <c r="G249" s="656"/>
      <c r="H249" s="661"/>
      <c r="I249" s="655"/>
      <c r="J249" s="656"/>
      <c r="K249" s="660">
        <v>2.2599999999999998</v>
      </c>
      <c r="L249" s="661">
        <v>4</v>
      </c>
      <c r="M249" s="661">
        <v>33</v>
      </c>
      <c r="N249" s="662">
        <v>11.08</v>
      </c>
      <c r="O249" s="661" t="s">
        <v>4116</v>
      </c>
      <c r="P249" s="678" t="s">
        <v>4604</v>
      </c>
      <c r="Q249" s="663">
        <f t="shared" si="15"/>
        <v>-1</v>
      </c>
      <c r="R249" s="663">
        <f t="shared" si="15"/>
        <v>-2.2599999999999998</v>
      </c>
      <c r="S249" s="674" t="str">
        <f t="shared" si="16"/>
        <v/>
      </c>
      <c r="T249" s="674" t="str">
        <f t="shared" si="17"/>
        <v/>
      </c>
      <c r="U249" s="674" t="str">
        <f t="shared" si="18"/>
        <v/>
      </c>
      <c r="V249" s="679" t="str">
        <f t="shared" si="19"/>
        <v/>
      </c>
      <c r="W249" s="664"/>
    </row>
    <row r="250" spans="1:23" ht="14.4" customHeight="1" x14ac:dyDescent="0.3">
      <c r="A250" s="726" t="s">
        <v>4605</v>
      </c>
      <c r="B250" s="674"/>
      <c r="C250" s="675"/>
      <c r="D250" s="676"/>
      <c r="E250" s="677"/>
      <c r="F250" s="655"/>
      <c r="G250" s="656"/>
      <c r="H250" s="657">
        <v>1</v>
      </c>
      <c r="I250" s="658">
        <v>1.1000000000000001</v>
      </c>
      <c r="J250" s="659">
        <v>23</v>
      </c>
      <c r="K250" s="660">
        <v>1.1000000000000001</v>
      </c>
      <c r="L250" s="661">
        <v>3</v>
      </c>
      <c r="M250" s="661">
        <v>23</v>
      </c>
      <c r="N250" s="662">
        <v>7.53</v>
      </c>
      <c r="O250" s="661" t="s">
        <v>4116</v>
      </c>
      <c r="P250" s="678" t="s">
        <v>4606</v>
      </c>
      <c r="Q250" s="663">
        <f t="shared" si="15"/>
        <v>1</v>
      </c>
      <c r="R250" s="663">
        <f t="shared" si="15"/>
        <v>1.1000000000000001</v>
      </c>
      <c r="S250" s="674">
        <f t="shared" si="16"/>
        <v>7.53</v>
      </c>
      <c r="T250" s="674">
        <f t="shared" si="17"/>
        <v>23</v>
      </c>
      <c r="U250" s="674">
        <f t="shared" si="18"/>
        <v>15.469999999999999</v>
      </c>
      <c r="V250" s="679">
        <f t="shared" si="19"/>
        <v>3.0544488711819389</v>
      </c>
      <c r="W250" s="664">
        <v>15</v>
      </c>
    </row>
    <row r="251" spans="1:23" ht="14.4" customHeight="1" x14ac:dyDescent="0.3">
      <c r="A251" s="726" t="s">
        <v>4607</v>
      </c>
      <c r="B251" s="665"/>
      <c r="C251" s="666"/>
      <c r="D251" s="667"/>
      <c r="E251" s="677">
        <v>1</v>
      </c>
      <c r="F251" s="655">
        <v>0.79</v>
      </c>
      <c r="G251" s="656">
        <v>23</v>
      </c>
      <c r="H251" s="661"/>
      <c r="I251" s="655"/>
      <c r="J251" s="656"/>
      <c r="K251" s="660">
        <v>0.6</v>
      </c>
      <c r="L251" s="661">
        <v>2</v>
      </c>
      <c r="M251" s="661">
        <v>19</v>
      </c>
      <c r="N251" s="662">
        <v>6.32</v>
      </c>
      <c r="O251" s="661" t="s">
        <v>4608</v>
      </c>
      <c r="P251" s="678" t="s">
        <v>4609</v>
      </c>
      <c r="Q251" s="663">
        <f t="shared" si="15"/>
        <v>0</v>
      </c>
      <c r="R251" s="663">
        <f t="shared" si="15"/>
        <v>0</v>
      </c>
      <c r="S251" s="674" t="str">
        <f t="shared" si="16"/>
        <v/>
      </c>
      <c r="T251" s="674" t="str">
        <f t="shared" si="17"/>
        <v/>
      </c>
      <c r="U251" s="674" t="str">
        <f t="shared" si="18"/>
        <v/>
      </c>
      <c r="V251" s="679" t="str">
        <f t="shared" si="19"/>
        <v/>
      </c>
      <c r="W251" s="664"/>
    </row>
    <row r="252" spans="1:23" ht="14.4" customHeight="1" x14ac:dyDescent="0.3">
      <c r="A252" s="727" t="s">
        <v>4610</v>
      </c>
      <c r="B252" s="723">
        <v>1</v>
      </c>
      <c r="C252" s="724">
        <v>1.56</v>
      </c>
      <c r="D252" s="673">
        <v>37</v>
      </c>
      <c r="E252" s="713"/>
      <c r="F252" s="714"/>
      <c r="G252" s="669"/>
      <c r="H252" s="718">
        <v>1</v>
      </c>
      <c r="I252" s="714">
        <v>1.17</v>
      </c>
      <c r="J252" s="670">
        <v>34</v>
      </c>
      <c r="K252" s="717">
        <v>0.71</v>
      </c>
      <c r="L252" s="718">
        <v>3</v>
      </c>
      <c r="M252" s="718">
        <v>24</v>
      </c>
      <c r="N252" s="719">
        <v>8.1300000000000008</v>
      </c>
      <c r="O252" s="718" t="s">
        <v>4608</v>
      </c>
      <c r="P252" s="720" t="s">
        <v>4611</v>
      </c>
      <c r="Q252" s="721">
        <f t="shared" si="15"/>
        <v>0</v>
      </c>
      <c r="R252" s="721">
        <f t="shared" si="15"/>
        <v>-0.39000000000000012</v>
      </c>
      <c r="S252" s="711">
        <f t="shared" si="16"/>
        <v>8.1300000000000008</v>
      </c>
      <c r="T252" s="711">
        <f t="shared" si="17"/>
        <v>34</v>
      </c>
      <c r="U252" s="711">
        <f t="shared" si="18"/>
        <v>25.869999999999997</v>
      </c>
      <c r="V252" s="722">
        <f t="shared" si="19"/>
        <v>4.1820418204182035</v>
      </c>
      <c r="W252" s="671">
        <v>26</v>
      </c>
    </row>
    <row r="253" spans="1:23" ht="14.4" customHeight="1" x14ac:dyDescent="0.3">
      <c r="A253" s="727" t="s">
        <v>4612</v>
      </c>
      <c r="B253" s="723">
        <v>1</v>
      </c>
      <c r="C253" s="724">
        <v>1.1399999999999999</v>
      </c>
      <c r="D253" s="673">
        <v>22</v>
      </c>
      <c r="E253" s="713"/>
      <c r="F253" s="714"/>
      <c r="G253" s="669"/>
      <c r="H253" s="718"/>
      <c r="I253" s="714"/>
      <c r="J253" s="669"/>
      <c r="K253" s="717">
        <v>1.1399999999999999</v>
      </c>
      <c r="L253" s="718">
        <v>3</v>
      </c>
      <c r="M253" s="718">
        <v>31</v>
      </c>
      <c r="N253" s="719">
        <v>10.29</v>
      </c>
      <c r="O253" s="718" t="s">
        <v>4608</v>
      </c>
      <c r="P253" s="720" t="s">
        <v>4613</v>
      </c>
      <c r="Q253" s="721">
        <f t="shared" si="15"/>
        <v>-1</v>
      </c>
      <c r="R253" s="721">
        <f t="shared" si="15"/>
        <v>-1.1399999999999999</v>
      </c>
      <c r="S253" s="711" t="str">
        <f t="shared" si="16"/>
        <v/>
      </c>
      <c r="T253" s="711" t="str">
        <f t="shared" si="17"/>
        <v/>
      </c>
      <c r="U253" s="711" t="str">
        <f t="shared" si="18"/>
        <v/>
      </c>
      <c r="V253" s="722" t="str">
        <f t="shared" si="19"/>
        <v/>
      </c>
      <c r="W253" s="671"/>
    </row>
    <row r="254" spans="1:23" ht="14.4" customHeight="1" x14ac:dyDescent="0.3">
      <c r="A254" s="726" t="s">
        <v>4614</v>
      </c>
      <c r="B254" s="674">
        <v>1</v>
      </c>
      <c r="C254" s="675">
        <v>0.84</v>
      </c>
      <c r="D254" s="676">
        <v>24</v>
      </c>
      <c r="E254" s="677">
        <v>1</v>
      </c>
      <c r="F254" s="655">
        <v>0.74</v>
      </c>
      <c r="G254" s="656">
        <v>22</v>
      </c>
      <c r="H254" s="657">
        <v>2</v>
      </c>
      <c r="I254" s="658">
        <v>1.1399999999999999</v>
      </c>
      <c r="J254" s="659">
        <v>10.5</v>
      </c>
      <c r="K254" s="660">
        <v>0.56999999999999995</v>
      </c>
      <c r="L254" s="661">
        <v>2</v>
      </c>
      <c r="M254" s="661">
        <v>18</v>
      </c>
      <c r="N254" s="662">
        <v>6.13</v>
      </c>
      <c r="O254" s="661" t="s">
        <v>4608</v>
      </c>
      <c r="P254" s="678" t="s">
        <v>4615</v>
      </c>
      <c r="Q254" s="663">
        <f t="shared" si="15"/>
        <v>1</v>
      </c>
      <c r="R254" s="663">
        <f t="shared" si="15"/>
        <v>0.29999999999999993</v>
      </c>
      <c r="S254" s="674">
        <f t="shared" si="16"/>
        <v>12.26</v>
      </c>
      <c r="T254" s="674">
        <f t="shared" si="17"/>
        <v>21</v>
      </c>
      <c r="U254" s="674">
        <f t="shared" si="18"/>
        <v>8.74</v>
      </c>
      <c r="V254" s="679">
        <f t="shared" si="19"/>
        <v>1.7128874388254487</v>
      </c>
      <c r="W254" s="664">
        <v>9</v>
      </c>
    </row>
    <row r="255" spans="1:23" ht="14.4" customHeight="1" x14ac:dyDescent="0.3">
      <c r="A255" s="727" t="s">
        <v>4616</v>
      </c>
      <c r="B255" s="711">
        <v>4</v>
      </c>
      <c r="C255" s="712">
        <v>3.49</v>
      </c>
      <c r="D255" s="680">
        <v>24</v>
      </c>
      <c r="E255" s="713">
        <v>2</v>
      </c>
      <c r="F255" s="714">
        <v>1.41</v>
      </c>
      <c r="G255" s="669">
        <v>17.5</v>
      </c>
      <c r="H255" s="715">
        <v>2</v>
      </c>
      <c r="I255" s="716">
        <v>3.87</v>
      </c>
      <c r="J255" s="670">
        <v>48</v>
      </c>
      <c r="K255" s="717">
        <v>0.71</v>
      </c>
      <c r="L255" s="718">
        <v>3</v>
      </c>
      <c r="M255" s="718">
        <v>24</v>
      </c>
      <c r="N255" s="719">
        <v>7.97</v>
      </c>
      <c r="O255" s="718" t="s">
        <v>4608</v>
      </c>
      <c r="P255" s="720" t="s">
        <v>4617</v>
      </c>
      <c r="Q255" s="721">
        <f t="shared" si="15"/>
        <v>-2</v>
      </c>
      <c r="R255" s="721">
        <f t="shared" si="15"/>
        <v>0.37999999999999989</v>
      </c>
      <c r="S255" s="711">
        <f t="shared" si="16"/>
        <v>15.94</v>
      </c>
      <c r="T255" s="711">
        <f t="shared" si="17"/>
        <v>96</v>
      </c>
      <c r="U255" s="711">
        <f t="shared" si="18"/>
        <v>80.06</v>
      </c>
      <c r="V255" s="722">
        <f t="shared" si="19"/>
        <v>6.0225846925972402</v>
      </c>
      <c r="W255" s="671">
        <v>80</v>
      </c>
    </row>
    <row r="256" spans="1:23" ht="14.4" customHeight="1" x14ac:dyDescent="0.3">
      <c r="A256" s="727" t="s">
        <v>4618</v>
      </c>
      <c r="B256" s="711">
        <v>3</v>
      </c>
      <c r="C256" s="712">
        <v>3.86</v>
      </c>
      <c r="D256" s="680">
        <v>31</v>
      </c>
      <c r="E256" s="713">
        <v>2</v>
      </c>
      <c r="F256" s="714">
        <v>1.95</v>
      </c>
      <c r="G256" s="669">
        <v>22.5</v>
      </c>
      <c r="H256" s="715">
        <v>4</v>
      </c>
      <c r="I256" s="716">
        <v>4</v>
      </c>
      <c r="J256" s="670">
        <v>31</v>
      </c>
      <c r="K256" s="717">
        <v>0.91</v>
      </c>
      <c r="L256" s="718">
        <v>3</v>
      </c>
      <c r="M256" s="718">
        <v>29</v>
      </c>
      <c r="N256" s="719">
        <v>9.59</v>
      </c>
      <c r="O256" s="718" t="s">
        <v>4608</v>
      </c>
      <c r="P256" s="720" t="s">
        <v>4619</v>
      </c>
      <c r="Q256" s="721">
        <f t="shared" si="15"/>
        <v>1</v>
      </c>
      <c r="R256" s="721">
        <f t="shared" si="15"/>
        <v>0.14000000000000012</v>
      </c>
      <c r="S256" s="711">
        <f t="shared" si="16"/>
        <v>38.36</v>
      </c>
      <c r="T256" s="711">
        <f t="shared" si="17"/>
        <v>124</v>
      </c>
      <c r="U256" s="711">
        <f t="shared" si="18"/>
        <v>85.64</v>
      </c>
      <c r="V256" s="722">
        <f t="shared" si="19"/>
        <v>3.2325338894681961</v>
      </c>
      <c r="W256" s="671">
        <v>86</v>
      </c>
    </row>
    <row r="257" spans="1:23" ht="14.4" customHeight="1" x14ac:dyDescent="0.3">
      <c r="A257" s="726" t="s">
        <v>4620</v>
      </c>
      <c r="B257" s="665">
        <v>1</v>
      </c>
      <c r="C257" s="666">
        <v>0.72</v>
      </c>
      <c r="D257" s="667">
        <v>15</v>
      </c>
      <c r="E257" s="677"/>
      <c r="F257" s="655"/>
      <c r="G257" s="656"/>
      <c r="H257" s="661"/>
      <c r="I257" s="655"/>
      <c r="J257" s="656"/>
      <c r="K257" s="660">
        <v>0.72</v>
      </c>
      <c r="L257" s="661">
        <v>2</v>
      </c>
      <c r="M257" s="661">
        <v>21</v>
      </c>
      <c r="N257" s="662">
        <v>6.93</v>
      </c>
      <c r="O257" s="661" t="s">
        <v>4608</v>
      </c>
      <c r="P257" s="678" t="s">
        <v>4621</v>
      </c>
      <c r="Q257" s="663">
        <f t="shared" si="15"/>
        <v>-1</v>
      </c>
      <c r="R257" s="663">
        <f t="shared" si="15"/>
        <v>-0.72</v>
      </c>
      <c r="S257" s="674" t="str">
        <f t="shared" si="16"/>
        <v/>
      </c>
      <c r="T257" s="674" t="str">
        <f t="shared" si="17"/>
        <v/>
      </c>
      <c r="U257" s="674" t="str">
        <f t="shared" si="18"/>
        <v/>
      </c>
      <c r="V257" s="679" t="str">
        <f t="shared" si="19"/>
        <v/>
      </c>
      <c r="W257" s="664"/>
    </row>
    <row r="258" spans="1:23" ht="14.4" customHeight="1" x14ac:dyDescent="0.3">
      <c r="A258" s="726" t="s">
        <v>4622</v>
      </c>
      <c r="B258" s="674"/>
      <c r="C258" s="675"/>
      <c r="D258" s="676"/>
      <c r="E258" s="657">
        <v>1</v>
      </c>
      <c r="F258" s="658">
        <v>2.77</v>
      </c>
      <c r="G258" s="668">
        <v>38</v>
      </c>
      <c r="H258" s="661"/>
      <c r="I258" s="655"/>
      <c r="J258" s="656"/>
      <c r="K258" s="660">
        <v>2.77</v>
      </c>
      <c r="L258" s="661">
        <v>5</v>
      </c>
      <c r="M258" s="661">
        <v>43</v>
      </c>
      <c r="N258" s="662">
        <v>14.21</v>
      </c>
      <c r="O258" s="661" t="s">
        <v>4623</v>
      </c>
      <c r="P258" s="678" t="s">
        <v>4624</v>
      </c>
      <c r="Q258" s="663">
        <f t="shared" si="15"/>
        <v>0</v>
      </c>
      <c r="R258" s="663">
        <f t="shared" si="15"/>
        <v>0</v>
      </c>
      <c r="S258" s="674" t="str">
        <f t="shared" si="16"/>
        <v/>
      </c>
      <c r="T258" s="674" t="str">
        <f t="shared" si="17"/>
        <v/>
      </c>
      <c r="U258" s="674" t="str">
        <f t="shared" si="18"/>
        <v/>
      </c>
      <c r="V258" s="679" t="str">
        <f t="shared" si="19"/>
        <v/>
      </c>
      <c r="W258" s="664"/>
    </row>
    <row r="259" spans="1:23" ht="14.4" customHeight="1" x14ac:dyDescent="0.3">
      <c r="A259" s="726" t="s">
        <v>4625</v>
      </c>
      <c r="B259" s="674">
        <v>1</v>
      </c>
      <c r="C259" s="675">
        <v>1.25</v>
      </c>
      <c r="D259" s="676">
        <v>30</v>
      </c>
      <c r="E259" s="657"/>
      <c r="F259" s="658"/>
      <c r="G259" s="668"/>
      <c r="H259" s="661">
        <v>1</v>
      </c>
      <c r="I259" s="655">
        <v>1.65</v>
      </c>
      <c r="J259" s="659">
        <v>38</v>
      </c>
      <c r="K259" s="660">
        <v>0.77</v>
      </c>
      <c r="L259" s="661">
        <v>2</v>
      </c>
      <c r="M259" s="661">
        <v>20</v>
      </c>
      <c r="N259" s="662">
        <v>6.81</v>
      </c>
      <c r="O259" s="661" t="s">
        <v>4623</v>
      </c>
      <c r="P259" s="678" t="s">
        <v>4626</v>
      </c>
      <c r="Q259" s="663">
        <f t="shared" si="15"/>
        <v>0</v>
      </c>
      <c r="R259" s="663">
        <f t="shared" si="15"/>
        <v>0.39999999999999991</v>
      </c>
      <c r="S259" s="674">
        <f t="shared" si="16"/>
        <v>6.81</v>
      </c>
      <c r="T259" s="674">
        <f t="shared" si="17"/>
        <v>38</v>
      </c>
      <c r="U259" s="674">
        <f t="shared" si="18"/>
        <v>31.19</v>
      </c>
      <c r="V259" s="679">
        <f t="shared" si="19"/>
        <v>5.5800293685756248</v>
      </c>
      <c r="W259" s="664">
        <v>31</v>
      </c>
    </row>
    <row r="260" spans="1:23" ht="14.4" customHeight="1" x14ac:dyDescent="0.3">
      <c r="A260" s="727" t="s">
        <v>4627</v>
      </c>
      <c r="B260" s="711"/>
      <c r="C260" s="712"/>
      <c r="D260" s="680"/>
      <c r="E260" s="715">
        <v>1</v>
      </c>
      <c r="F260" s="716">
        <v>1.34</v>
      </c>
      <c r="G260" s="672">
        <v>16</v>
      </c>
      <c r="H260" s="718">
        <v>1</v>
      </c>
      <c r="I260" s="714">
        <v>1.61</v>
      </c>
      <c r="J260" s="670">
        <v>25</v>
      </c>
      <c r="K260" s="717">
        <v>1.34</v>
      </c>
      <c r="L260" s="718">
        <v>2</v>
      </c>
      <c r="M260" s="718">
        <v>20</v>
      </c>
      <c r="N260" s="719">
        <v>6.79</v>
      </c>
      <c r="O260" s="718" t="s">
        <v>4623</v>
      </c>
      <c r="P260" s="720" t="s">
        <v>4628</v>
      </c>
      <c r="Q260" s="721">
        <f t="shared" si="15"/>
        <v>1</v>
      </c>
      <c r="R260" s="721">
        <f t="shared" si="15"/>
        <v>1.61</v>
      </c>
      <c r="S260" s="711">
        <f t="shared" si="16"/>
        <v>6.79</v>
      </c>
      <c r="T260" s="711">
        <f t="shared" si="17"/>
        <v>25</v>
      </c>
      <c r="U260" s="711">
        <f t="shared" si="18"/>
        <v>18.21</v>
      </c>
      <c r="V260" s="722">
        <f t="shared" si="19"/>
        <v>3.6818851251840941</v>
      </c>
      <c r="W260" s="671">
        <v>18</v>
      </c>
    </row>
    <row r="261" spans="1:23" ht="14.4" customHeight="1" x14ac:dyDescent="0.3">
      <c r="A261" s="727" t="s">
        <v>4629</v>
      </c>
      <c r="B261" s="711"/>
      <c r="C261" s="712"/>
      <c r="D261" s="680"/>
      <c r="E261" s="715">
        <v>2</v>
      </c>
      <c r="F261" s="716">
        <v>4.26</v>
      </c>
      <c r="G261" s="672">
        <v>15.5</v>
      </c>
      <c r="H261" s="718"/>
      <c r="I261" s="714"/>
      <c r="J261" s="669"/>
      <c r="K261" s="717">
        <v>2.13</v>
      </c>
      <c r="L261" s="718">
        <v>4</v>
      </c>
      <c r="M261" s="718">
        <v>35</v>
      </c>
      <c r="N261" s="719">
        <v>11.67</v>
      </c>
      <c r="O261" s="718" t="s">
        <v>4623</v>
      </c>
      <c r="P261" s="720" t="s">
        <v>4630</v>
      </c>
      <c r="Q261" s="721">
        <f t="shared" si="15"/>
        <v>0</v>
      </c>
      <c r="R261" s="721">
        <f t="shared" si="15"/>
        <v>0</v>
      </c>
      <c r="S261" s="711" t="str">
        <f t="shared" si="16"/>
        <v/>
      </c>
      <c r="T261" s="711" t="str">
        <f t="shared" si="17"/>
        <v/>
      </c>
      <c r="U261" s="711" t="str">
        <f t="shared" si="18"/>
        <v/>
      </c>
      <c r="V261" s="722" t="str">
        <f t="shared" si="19"/>
        <v/>
      </c>
      <c r="W261" s="671"/>
    </row>
    <row r="262" spans="1:23" ht="14.4" customHeight="1" x14ac:dyDescent="0.3">
      <c r="A262" s="726" t="s">
        <v>4631</v>
      </c>
      <c r="B262" s="674"/>
      <c r="C262" s="675"/>
      <c r="D262" s="676"/>
      <c r="E262" s="657">
        <v>1</v>
      </c>
      <c r="F262" s="658">
        <v>1.21</v>
      </c>
      <c r="G262" s="668">
        <v>34</v>
      </c>
      <c r="H262" s="661"/>
      <c r="I262" s="655"/>
      <c r="J262" s="656"/>
      <c r="K262" s="660">
        <v>0.69</v>
      </c>
      <c r="L262" s="661">
        <v>2</v>
      </c>
      <c r="M262" s="661">
        <v>22</v>
      </c>
      <c r="N262" s="662">
        <v>7.41</v>
      </c>
      <c r="O262" s="661" t="s">
        <v>4623</v>
      </c>
      <c r="P262" s="678" t="s">
        <v>4632</v>
      </c>
      <c r="Q262" s="663">
        <f t="shared" ref="Q262:R289" si="20">H262-B262</f>
        <v>0</v>
      </c>
      <c r="R262" s="663">
        <f t="shared" si="20"/>
        <v>0</v>
      </c>
      <c r="S262" s="674" t="str">
        <f t="shared" ref="S262:S289" si="21">IF(H262=0,"",H262*N262)</f>
        <v/>
      </c>
      <c r="T262" s="674" t="str">
        <f t="shared" ref="T262:T289" si="22">IF(H262=0,"",H262*J262)</f>
        <v/>
      </c>
      <c r="U262" s="674" t="str">
        <f t="shared" ref="U262:U289" si="23">IF(H262=0,"",T262-S262)</f>
        <v/>
      </c>
      <c r="V262" s="679" t="str">
        <f t="shared" ref="V262:V289" si="24">IF(H262=0,"",T262/S262)</f>
        <v/>
      </c>
      <c r="W262" s="664"/>
    </row>
    <row r="263" spans="1:23" ht="14.4" customHeight="1" x14ac:dyDescent="0.3">
      <c r="A263" s="726" t="s">
        <v>4633</v>
      </c>
      <c r="B263" s="674">
        <v>3</v>
      </c>
      <c r="C263" s="675">
        <v>3.42</v>
      </c>
      <c r="D263" s="676">
        <v>22.7</v>
      </c>
      <c r="E263" s="657">
        <v>5</v>
      </c>
      <c r="F263" s="658">
        <v>6.6</v>
      </c>
      <c r="G263" s="668">
        <v>28.2</v>
      </c>
      <c r="H263" s="661">
        <v>2</v>
      </c>
      <c r="I263" s="655">
        <v>2.36</v>
      </c>
      <c r="J263" s="659">
        <v>26</v>
      </c>
      <c r="K263" s="660">
        <v>1.1399999999999999</v>
      </c>
      <c r="L263" s="661">
        <v>4</v>
      </c>
      <c r="M263" s="661">
        <v>36</v>
      </c>
      <c r="N263" s="662">
        <v>11.9</v>
      </c>
      <c r="O263" s="661" t="s">
        <v>4116</v>
      </c>
      <c r="P263" s="678" t="s">
        <v>4634</v>
      </c>
      <c r="Q263" s="663">
        <f t="shared" si="20"/>
        <v>-1</v>
      </c>
      <c r="R263" s="663">
        <f t="shared" si="20"/>
        <v>-1.06</v>
      </c>
      <c r="S263" s="674">
        <f t="shared" si="21"/>
        <v>23.8</v>
      </c>
      <c r="T263" s="674">
        <f t="shared" si="22"/>
        <v>52</v>
      </c>
      <c r="U263" s="674">
        <f t="shared" si="23"/>
        <v>28.2</v>
      </c>
      <c r="V263" s="679">
        <f t="shared" si="24"/>
        <v>2.1848739495798317</v>
      </c>
      <c r="W263" s="664">
        <v>28</v>
      </c>
    </row>
    <row r="264" spans="1:23" ht="14.4" customHeight="1" x14ac:dyDescent="0.3">
      <c r="A264" s="727" t="s">
        <v>4635</v>
      </c>
      <c r="B264" s="711">
        <v>2</v>
      </c>
      <c r="C264" s="712">
        <v>6.15</v>
      </c>
      <c r="D264" s="680">
        <v>49.5</v>
      </c>
      <c r="E264" s="715">
        <v>10</v>
      </c>
      <c r="F264" s="716">
        <v>22.07</v>
      </c>
      <c r="G264" s="672">
        <v>27.3</v>
      </c>
      <c r="H264" s="718">
        <v>7</v>
      </c>
      <c r="I264" s="714">
        <v>18.760000000000002</v>
      </c>
      <c r="J264" s="670">
        <v>41.6</v>
      </c>
      <c r="K264" s="717">
        <v>2.17</v>
      </c>
      <c r="L264" s="718">
        <v>5</v>
      </c>
      <c r="M264" s="718">
        <v>42</v>
      </c>
      <c r="N264" s="719">
        <v>13.87</v>
      </c>
      <c r="O264" s="718" t="s">
        <v>4116</v>
      </c>
      <c r="P264" s="720" t="s">
        <v>4636</v>
      </c>
      <c r="Q264" s="721">
        <f t="shared" si="20"/>
        <v>5</v>
      </c>
      <c r="R264" s="721">
        <f t="shared" si="20"/>
        <v>12.610000000000001</v>
      </c>
      <c r="S264" s="711">
        <f t="shared" si="21"/>
        <v>97.089999999999989</v>
      </c>
      <c r="T264" s="711">
        <f t="shared" si="22"/>
        <v>291.2</v>
      </c>
      <c r="U264" s="711">
        <f t="shared" si="23"/>
        <v>194.11</v>
      </c>
      <c r="V264" s="722">
        <f t="shared" si="24"/>
        <v>2.9992790194664747</v>
      </c>
      <c r="W264" s="671">
        <v>194</v>
      </c>
    </row>
    <row r="265" spans="1:23" ht="14.4" customHeight="1" x14ac:dyDescent="0.3">
      <c r="A265" s="726" t="s">
        <v>4637</v>
      </c>
      <c r="B265" s="674"/>
      <c r="C265" s="675"/>
      <c r="D265" s="676"/>
      <c r="E265" s="657">
        <v>2</v>
      </c>
      <c r="F265" s="658">
        <v>1.76</v>
      </c>
      <c r="G265" s="668">
        <v>20</v>
      </c>
      <c r="H265" s="661">
        <v>1</v>
      </c>
      <c r="I265" s="655">
        <v>1.53</v>
      </c>
      <c r="J265" s="659">
        <v>46</v>
      </c>
      <c r="K265" s="660">
        <v>0.88</v>
      </c>
      <c r="L265" s="661">
        <v>4</v>
      </c>
      <c r="M265" s="661">
        <v>32</v>
      </c>
      <c r="N265" s="662">
        <v>10.76</v>
      </c>
      <c r="O265" s="661" t="s">
        <v>4116</v>
      </c>
      <c r="P265" s="678" t="s">
        <v>4638</v>
      </c>
      <c r="Q265" s="663">
        <f t="shared" si="20"/>
        <v>1</v>
      </c>
      <c r="R265" s="663">
        <f t="shared" si="20"/>
        <v>1.53</v>
      </c>
      <c r="S265" s="674">
        <f t="shared" si="21"/>
        <v>10.76</v>
      </c>
      <c r="T265" s="674">
        <f t="shared" si="22"/>
        <v>46</v>
      </c>
      <c r="U265" s="674">
        <f t="shared" si="23"/>
        <v>35.24</v>
      </c>
      <c r="V265" s="679">
        <f t="shared" si="24"/>
        <v>4.2750929368029738</v>
      </c>
      <c r="W265" s="664">
        <v>35</v>
      </c>
    </row>
    <row r="266" spans="1:23" ht="14.4" customHeight="1" x14ac:dyDescent="0.3">
      <c r="A266" s="726" t="s">
        <v>4639</v>
      </c>
      <c r="B266" s="674"/>
      <c r="C266" s="675"/>
      <c r="D266" s="676"/>
      <c r="E266" s="657">
        <v>1</v>
      </c>
      <c r="F266" s="658">
        <v>1.2</v>
      </c>
      <c r="G266" s="668">
        <v>20</v>
      </c>
      <c r="H266" s="661">
        <v>1</v>
      </c>
      <c r="I266" s="655">
        <v>1.23</v>
      </c>
      <c r="J266" s="659">
        <v>31</v>
      </c>
      <c r="K266" s="660">
        <v>1.2</v>
      </c>
      <c r="L266" s="661">
        <v>6</v>
      </c>
      <c r="M266" s="661">
        <v>58</v>
      </c>
      <c r="N266" s="662">
        <v>19.47</v>
      </c>
      <c r="O266" s="661" t="s">
        <v>4608</v>
      </c>
      <c r="P266" s="678" t="s">
        <v>4640</v>
      </c>
      <c r="Q266" s="663">
        <f t="shared" si="20"/>
        <v>1</v>
      </c>
      <c r="R266" s="663">
        <f t="shared" si="20"/>
        <v>1.23</v>
      </c>
      <c r="S266" s="674">
        <f t="shared" si="21"/>
        <v>19.47</v>
      </c>
      <c r="T266" s="674">
        <f t="shared" si="22"/>
        <v>31</v>
      </c>
      <c r="U266" s="674">
        <f t="shared" si="23"/>
        <v>11.530000000000001</v>
      </c>
      <c r="V266" s="679">
        <f t="shared" si="24"/>
        <v>1.5921931176168465</v>
      </c>
      <c r="W266" s="664">
        <v>12</v>
      </c>
    </row>
    <row r="267" spans="1:23" ht="14.4" customHeight="1" x14ac:dyDescent="0.3">
      <c r="A267" s="727" t="s">
        <v>4641</v>
      </c>
      <c r="B267" s="711"/>
      <c r="C267" s="712"/>
      <c r="D267" s="680"/>
      <c r="E267" s="715">
        <v>1</v>
      </c>
      <c r="F267" s="716">
        <v>1.2</v>
      </c>
      <c r="G267" s="672">
        <v>20</v>
      </c>
      <c r="H267" s="718"/>
      <c r="I267" s="714"/>
      <c r="J267" s="669"/>
      <c r="K267" s="717">
        <v>1.2</v>
      </c>
      <c r="L267" s="718">
        <v>6</v>
      </c>
      <c r="M267" s="718">
        <v>58</v>
      </c>
      <c r="N267" s="719">
        <v>19.47</v>
      </c>
      <c r="O267" s="718" t="s">
        <v>4608</v>
      </c>
      <c r="P267" s="720" t="s">
        <v>4642</v>
      </c>
      <c r="Q267" s="721">
        <f t="shared" si="20"/>
        <v>0</v>
      </c>
      <c r="R267" s="721">
        <f t="shared" si="20"/>
        <v>0</v>
      </c>
      <c r="S267" s="711" t="str">
        <f t="shared" si="21"/>
        <v/>
      </c>
      <c r="T267" s="711" t="str">
        <f t="shared" si="22"/>
        <v/>
      </c>
      <c r="U267" s="711" t="str">
        <f t="shared" si="23"/>
        <v/>
      </c>
      <c r="V267" s="722" t="str">
        <f t="shared" si="24"/>
        <v/>
      </c>
      <c r="W267" s="671"/>
    </row>
    <row r="268" spans="1:23" ht="14.4" customHeight="1" x14ac:dyDescent="0.3">
      <c r="A268" s="726" t="s">
        <v>4643</v>
      </c>
      <c r="B268" s="674">
        <v>1</v>
      </c>
      <c r="C268" s="675">
        <v>1.07</v>
      </c>
      <c r="D268" s="676">
        <v>13</v>
      </c>
      <c r="E268" s="657">
        <v>1</v>
      </c>
      <c r="F268" s="658">
        <v>1.07</v>
      </c>
      <c r="G268" s="668">
        <v>16</v>
      </c>
      <c r="H268" s="661"/>
      <c r="I268" s="655"/>
      <c r="J268" s="656"/>
      <c r="K268" s="660">
        <v>1.07</v>
      </c>
      <c r="L268" s="661">
        <v>5</v>
      </c>
      <c r="M268" s="661">
        <v>45</v>
      </c>
      <c r="N268" s="662">
        <v>15.08</v>
      </c>
      <c r="O268" s="661" t="s">
        <v>4608</v>
      </c>
      <c r="P268" s="678" t="s">
        <v>4644</v>
      </c>
      <c r="Q268" s="663">
        <f t="shared" si="20"/>
        <v>-1</v>
      </c>
      <c r="R268" s="663">
        <f t="shared" si="20"/>
        <v>-1.07</v>
      </c>
      <c r="S268" s="674" t="str">
        <f t="shared" si="21"/>
        <v/>
      </c>
      <c r="T268" s="674" t="str">
        <f t="shared" si="22"/>
        <v/>
      </c>
      <c r="U268" s="674" t="str">
        <f t="shared" si="23"/>
        <v/>
      </c>
      <c r="V268" s="679" t="str">
        <f t="shared" si="24"/>
        <v/>
      </c>
      <c r="W268" s="664"/>
    </row>
    <row r="269" spans="1:23" ht="14.4" customHeight="1" x14ac:dyDescent="0.3">
      <c r="A269" s="726" t="s">
        <v>4645</v>
      </c>
      <c r="B269" s="674">
        <v>1</v>
      </c>
      <c r="C269" s="675">
        <v>0.68</v>
      </c>
      <c r="D269" s="676">
        <v>18</v>
      </c>
      <c r="E269" s="657">
        <v>4</v>
      </c>
      <c r="F269" s="658">
        <v>2.71</v>
      </c>
      <c r="G269" s="668">
        <v>15.8</v>
      </c>
      <c r="H269" s="661"/>
      <c r="I269" s="655"/>
      <c r="J269" s="656"/>
      <c r="K269" s="660">
        <v>0.68</v>
      </c>
      <c r="L269" s="661">
        <v>3</v>
      </c>
      <c r="M269" s="661">
        <v>30</v>
      </c>
      <c r="N269" s="662">
        <v>10.07</v>
      </c>
      <c r="O269" s="661" t="s">
        <v>4608</v>
      </c>
      <c r="P269" s="678" t="s">
        <v>4646</v>
      </c>
      <c r="Q269" s="663">
        <f t="shared" si="20"/>
        <v>-1</v>
      </c>
      <c r="R269" s="663">
        <f t="shared" si="20"/>
        <v>-0.68</v>
      </c>
      <c r="S269" s="674" t="str">
        <f t="shared" si="21"/>
        <v/>
      </c>
      <c r="T269" s="674" t="str">
        <f t="shared" si="22"/>
        <v/>
      </c>
      <c r="U269" s="674" t="str">
        <f t="shared" si="23"/>
        <v/>
      </c>
      <c r="V269" s="679" t="str">
        <f t="shared" si="24"/>
        <v/>
      </c>
      <c r="W269" s="664"/>
    </row>
    <row r="270" spans="1:23" ht="14.4" customHeight="1" x14ac:dyDescent="0.3">
      <c r="A270" s="727" t="s">
        <v>4647</v>
      </c>
      <c r="B270" s="711">
        <v>4</v>
      </c>
      <c r="C270" s="712">
        <v>3.11</v>
      </c>
      <c r="D270" s="680">
        <v>18.3</v>
      </c>
      <c r="E270" s="715">
        <v>2</v>
      </c>
      <c r="F270" s="716">
        <v>1.4</v>
      </c>
      <c r="G270" s="672">
        <v>22</v>
      </c>
      <c r="H270" s="718"/>
      <c r="I270" s="714"/>
      <c r="J270" s="669"/>
      <c r="K270" s="717">
        <v>0.68</v>
      </c>
      <c r="L270" s="718">
        <v>3</v>
      </c>
      <c r="M270" s="718">
        <v>30</v>
      </c>
      <c r="N270" s="719">
        <v>10.07</v>
      </c>
      <c r="O270" s="718" t="s">
        <v>4608</v>
      </c>
      <c r="P270" s="720" t="s">
        <v>4648</v>
      </c>
      <c r="Q270" s="721">
        <f t="shared" si="20"/>
        <v>-4</v>
      </c>
      <c r="R270" s="721">
        <f t="shared" si="20"/>
        <v>-3.11</v>
      </c>
      <c r="S270" s="711" t="str">
        <f t="shared" si="21"/>
        <v/>
      </c>
      <c r="T270" s="711" t="str">
        <f t="shared" si="22"/>
        <v/>
      </c>
      <c r="U270" s="711" t="str">
        <f t="shared" si="23"/>
        <v/>
      </c>
      <c r="V270" s="722" t="str">
        <f t="shared" si="24"/>
        <v/>
      </c>
      <c r="W270" s="671"/>
    </row>
    <row r="271" spans="1:23" ht="14.4" customHeight="1" x14ac:dyDescent="0.3">
      <c r="A271" s="727" t="s">
        <v>4649</v>
      </c>
      <c r="B271" s="711"/>
      <c r="C271" s="712"/>
      <c r="D271" s="680"/>
      <c r="E271" s="715">
        <v>2</v>
      </c>
      <c r="F271" s="716">
        <v>2.6</v>
      </c>
      <c r="G271" s="672">
        <v>24.5</v>
      </c>
      <c r="H271" s="718"/>
      <c r="I271" s="714"/>
      <c r="J271" s="669"/>
      <c r="K271" s="717">
        <v>0.81</v>
      </c>
      <c r="L271" s="718">
        <v>4</v>
      </c>
      <c r="M271" s="718">
        <v>37</v>
      </c>
      <c r="N271" s="719">
        <v>12.23</v>
      </c>
      <c r="O271" s="718" t="s">
        <v>4608</v>
      </c>
      <c r="P271" s="720" t="s">
        <v>4650</v>
      </c>
      <c r="Q271" s="721">
        <f t="shared" si="20"/>
        <v>0</v>
      </c>
      <c r="R271" s="721">
        <f t="shared" si="20"/>
        <v>0</v>
      </c>
      <c r="S271" s="711" t="str">
        <f t="shared" si="21"/>
        <v/>
      </c>
      <c r="T271" s="711" t="str">
        <f t="shared" si="22"/>
        <v/>
      </c>
      <c r="U271" s="711" t="str">
        <f t="shared" si="23"/>
        <v/>
      </c>
      <c r="V271" s="722" t="str">
        <f t="shared" si="24"/>
        <v/>
      </c>
      <c r="W271" s="671"/>
    </row>
    <row r="272" spans="1:23" ht="14.4" customHeight="1" x14ac:dyDescent="0.3">
      <c r="A272" s="726" t="s">
        <v>4651</v>
      </c>
      <c r="B272" s="674">
        <v>1</v>
      </c>
      <c r="C272" s="675">
        <v>0.95</v>
      </c>
      <c r="D272" s="676">
        <v>29</v>
      </c>
      <c r="E272" s="657"/>
      <c r="F272" s="658"/>
      <c r="G272" s="668"/>
      <c r="H272" s="661"/>
      <c r="I272" s="655"/>
      <c r="J272" s="656"/>
      <c r="K272" s="660">
        <v>0.82</v>
      </c>
      <c r="L272" s="661">
        <v>3</v>
      </c>
      <c r="M272" s="661">
        <v>28</v>
      </c>
      <c r="N272" s="662">
        <v>9.39</v>
      </c>
      <c r="O272" s="661" t="s">
        <v>4608</v>
      </c>
      <c r="P272" s="678" t="s">
        <v>4652</v>
      </c>
      <c r="Q272" s="663">
        <f t="shared" si="20"/>
        <v>-1</v>
      </c>
      <c r="R272" s="663">
        <f t="shared" si="20"/>
        <v>-0.95</v>
      </c>
      <c r="S272" s="674" t="str">
        <f t="shared" si="21"/>
        <v/>
      </c>
      <c r="T272" s="674" t="str">
        <f t="shared" si="22"/>
        <v/>
      </c>
      <c r="U272" s="674" t="str">
        <f t="shared" si="23"/>
        <v/>
      </c>
      <c r="V272" s="679" t="str">
        <f t="shared" si="24"/>
        <v/>
      </c>
      <c r="W272" s="664"/>
    </row>
    <row r="273" spans="1:23" ht="14.4" customHeight="1" x14ac:dyDescent="0.3">
      <c r="A273" s="727" t="s">
        <v>4653</v>
      </c>
      <c r="B273" s="711"/>
      <c r="C273" s="712"/>
      <c r="D273" s="680"/>
      <c r="E273" s="715">
        <v>1</v>
      </c>
      <c r="F273" s="716">
        <v>1.05</v>
      </c>
      <c r="G273" s="672">
        <v>32</v>
      </c>
      <c r="H273" s="718"/>
      <c r="I273" s="714"/>
      <c r="J273" s="669"/>
      <c r="K273" s="717">
        <v>0.82</v>
      </c>
      <c r="L273" s="718">
        <v>3</v>
      </c>
      <c r="M273" s="718">
        <v>28</v>
      </c>
      <c r="N273" s="719">
        <v>9.39</v>
      </c>
      <c r="O273" s="718" t="s">
        <v>4608</v>
      </c>
      <c r="P273" s="720" t="s">
        <v>4654</v>
      </c>
      <c r="Q273" s="721">
        <f t="shared" si="20"/>
        <v>0</v>
      </c>
      <c r="R273" s="721">
        <f t="shared" si="20"/>
        <v>0</v>
      </c>
      <c r="S273" s="711" t="str">
        <f t="shared" si="21"/>
        <v/>
      </c>
      <c r="T273" s="711" t="str">
        <f t="shared" si="22"/>
        <v/>
      </c>
      <c r="U273" s="711" t="str">
        <f t="shared" si="23"/>
        <v/>
      </c>
      <c r="V273" s="722" t="str">
        <f t="shared" si="24"/>
        <v/>
      </c>
      <c r="W273" s="671"/>
    </row>
    <row r="274" spans="1:23" ht="14.4" customHeight="1" x14ac:dyDescent="0.3">
      <c r="A274" s="726" t="s">
        <v>4655</v>
      </c>
      <c r="B274" s="665">
        <v>1</v>
      </c>
      <c r="C274" s="666">
        <v>0.89</v>
      </c>
      <c r="D274" s="667">
        <v>26</v>
      </c>
      <c r="E274" s="677"/>
      <c r="F274" s="655"/>
      <c r="G274" s="656"/>
      <c r="H274" s="661"/>
      <c r="I274" s="655"/>
      <c r="J274" s="656"/>
      <c r="K274" s="660">
        <v>0.49</v>
      </c>
      <c r="L274" s="661">
        <v>2</v>
      </c>
      <c r="M274" s="661">
        <v>19</v>
      </c>
      <c r="N274" s="662">
        <v>6.27</v>
      </c>
      <c r="O274" s="661" t="s">
        <v>4116</v>
      </c>
      <c r="P274" s="678" t="s">
        <v>4656</v>
      </c>
      <c r="Q274" s="663">
        <f t="shared" si="20"/>
        <v>-1</v>
      </c>
      <c r="R274" s="663">
        <f t="shared" si="20"/>
        <v>-0.89</v>
      </c>
      <c r="S274" s="674" t="str">
        <f t="shared" si="21"/>
        <v/>
      </c>
      <c r="T274" s="674" t="str">
        <f t="shared" si="22"/>
        <v/>
      </c>
      <c r="U274" s="674" t="str">
        <f t="shared" si="23"/>
        <v/>
      </c>
      <c r="V274" s="679" t="str">
        <f t="shared" si="24"/>
        <v/>
      </c>
      <c r="W274" s="664"/>
    </row>
    <row r="275" spans="1:23" ht="14.4" customHeight="1" x14ac:dyDescent="0.3">
      <c r="A275" s="726" t="s">
        <v>4657</v>
      </c>
      <c r="B275" s="674"/>
      <c r="C275" s="675"/>
      <c r="D275" s="676"/>
      <c r="E275" s="657">
        <v>1</v>
      </c>
      <c r="F275" s="658">
        <v>1.99</v>
      </c>
      <c r="G275" s="668">
        <v>20</v>
      </c>
      <c r="H275" s="661"/>
      <c r="I275" s="655"/>
      <c r="J275" s="656"/>
      <c r="K275" s="660">
        <v>1.19</v>
      </c>
      <c r="L275" s="661">
        <v>3</v>
      </c>
      <c r="M275" s="661">
        <v>28</v>
      </c>
      <c r="N275" s="662">
        <v>9.4499999999999993</v>
      </c>
      <c r="O275" s="661" t="s">
        <v>4608</v>
      </c>
      <c r="P275" s="678" t="s">
        <v>4658</v>
      </c>
      <c r="Q275" s="663">
        <f t="shared" si="20"/>
        <v>0</v>
      </c>
      <c r="R275" s="663">
        <f t="shared" si="20"/>
        <v>0</v>
      </c>
      <c r="S275" s="674" t="str">
        <f t="shared" si="21"/>
        <v/>
      </c>
      <c r="T275" s="674" t="str">
        <f t="shared" si="22"/>
        <v/>
      </c>
      <c r="U275" s="674" t="str">
        <f t="shared" si="23"/>
        <v/>
      </c>
      <c r="V275" s="679" t="str">
        <f t="shared" si="24"/>
        <v/>
      </c>
      <c r="W275" s="664"/>
    </row>
    <row r="276" spans="1:23" ht="14.4" customHeight="1" x14ac:dyDescent="0.3">
      <c r="A276" s="726" t="s">
        <v>4659</v>
      </c>
      <c r="B276" s="674"/>
      <c r="C276" s="675"/>
      <c r="D276" s="676"/>
      <c r="E276" s="677"/>
      <c r="F276" s="655"/>
      <c r="G276" s="656"/>
      <c r="H276" s="657">
        <v>1</v>
      </c>
      <c r="I276" s="658">
        <v>2.1800000000000002</v>
      </c>
      <c r="J276" s="659">
        <v>39</v>
      </c>
      <c r="K276" s="660">
        <v>0.43</v>
      </c>
      <c r="L276" s="661">
        <v>1</v>
      </c>
      <c r="M276" s="661">
        <v>12</v>
      </c>
      <c r="N276" s="662">
        <v>3.92</v>
      </c>
      <c r="O276" s="661" t="s">
        <v>4608</v>
      </c>
      <c r="P276" s="678" t="s">
        <v>4660</v>
      </c>
      <c r="Q276" s="663">
        <f t="shared" si="20"/>
        <v>1</v>
      </c>
      <c r="R276" s="663">
        <f t="shared" si="20"/>
        <v>2.1800000000000002</v>
      </c>
      <c r="S276" s="674">
        <f t="shared" si="21"/>
        <v>3.92</v>
      </c>
      <c r="T276" s="674">
        <f t="shared" si="22"/>
        <v>39</v>
      </c>
      <c r="U276" s="674">
        <f t="shared" si="23"/>
        <v>35.08</v>
      </c>
      <c r="V276" s="679">
        <f t="shared" si="24"/>
        <v>9.9489795918367356</v>
      </c>
      <c r="W276" s="664">
        <v>35</v>
      </c>
    </row>
    <row r="277" spans="1:23" ht="14.4" customHeight="1" x14ac:dyDescent="0.3">
      <c r="A277" s="726" t="s">
        <v>4661</v>
      </c>
      <c r="B277" s="665">
        <v>1</v>
      </c>
      <c r="C277" s="666">
        <v>1.06</v>
      </c>
      <c r="D277" s="667">
        <v>28</v>
      </c>
      <c r="E277" s="677"/>
      <c r="F277" s="655"/>
      <c r="G277" s="656"/>
      <c r="H277" s="661"/>
      <c r="I277" s="655"/>
      <c r="J277" s="656"/>
      <c r="K277" s="660">
        <v>0.47</v>
      </c>
      <c r="L277" s="661">
        <v>2</v>
      </c>
      <c r="M277" s="661">
        <v>19</v>
      </c>
      <c r="N277" s="662">
        <v>6.25</v>
      </c>
      <c r="O277" s="661" t="s">
        <v>4608</v>
      </c>
      <c r="P277" s="678" t="s">
        <v>4662</v>
      </c>
      <c r="Q277" s="663">
        <f t="shared" si="20"/>
        <v>-1</v>
      </c>
      <c r="R277" s="663">
        <f t="shared" si="20"/>
        <v>-1.06</v>
      </c>
      <c r="S277" s="674" t="str">
        <f t="shared" si="21"/>
        <v/>
      </c>
      <c r="T277" s="674" t="str">
        <f t="shared" si="22"/>
        <v/>
      </c>
      <c r="U277" s="674" t="str">
        <f t="shared" si="23"/>
        <v/>
      </c>
      <c r="V277" s="679" t="str">
        <f t="shared" si="24"/>
        <v/>
      </c>
      <c r="W277" s="664"/>
    </row>
    <row r="278" spans="1:23" ht="14.4" customHeight="1" x14ac:dyDescent="0.3">
      <c r="A278" s="726" t="s">
        <v>4663</v>
      </c>
      <c r="B278" s="665">
        <v>1</v>
      </c>
      <c r="C278" s="666">
        <v>4.18</v>
      </c>
      <c r="D278" s="667">
        <v>50</v>
      </c>
      <c r="E278" s="677"/>
      <c r="F278" s="655"/>
      <c r="G278" s="656"/>
      <c r="H278" s="661"/>
      <c r="I278" s="655"/>
      <c r="J278" s="656"/>
      <c r="K278" s="660">
        <v>4.18</v>
      </c>
      <c r="L278" s="661">
        <v>6</v>
      </c>
      <c r="M278" s="661">
        <v>53</v>
      </c>
      <c r="N278" s="662">
        <v>17.5</v>
      </c>
      <c r="O278" s="661" t="s">
        <v>4116</v>
      </c>
      <c r="P278" s="678" t="s">
        <v>4664</v>
      </c>
      <c r="Q278" s="663">
        <f t="shared" si="20"/>
        <v>-1</v>
      </c>
      <c r="R278" s="663">
        <f t="shared" si="20"/>
        <v>-4.18</v>
      </c>
      <c r="S278" s="674" t="str">
        <f t="shared" si="21"/>
        <v/>
      </c>
      <c r="T278" s="674" t="str">
        <f t="shared" si="22"/>
        <v/>
      </c>
      <c r="U278" s="674" t="str">
        <f t="shared" si="23"/>
        <v/>
      </c>
      <c r="V278" s="679" t="str">
        <f t="shared" si="24"/>
        <v/>
      </c>
      <c r="W278" s="664"/>
    </row>
    <row r="279" spans="1:23" ht="14.4" customHeight="1" x14ac:dyDescent="0.3">
      <c r="A279" s="726" t="s">
        <v>4665</v>
      </c>
      <c r="B279" s="674"/>
      <c r="C279" s="675"/>
      <c r="D279" s="676"/>
      <c r="E279" s="657">
        <v>1</v>
      </c>
      <c r="F279" s="658">
        <v>0.94</v>
      </c>
      <c r="G279" s="668">
        <v>27</v>
      </c>
      <c r="H279" s="661"/>
      <c r="I279" s="655"/>
      <c r="J279" s="656"/>
      <c r="K279" s="660">
        <v>0.33</v>
      </c>
      <c r="L279" s="661">
        <v>1</v>
      </c>
      <c r="M279" s="661">
        <v>13</v>
      </c>
      <c r="N279" s="662">
        <v>4.47</v>
      </c>
      <c r="O279" s="661" t="s">
        <v>4116</v>
      </c>
      <c r="P279" s="678" t="s">
        <v>4666</v>
      </c>
      <c r="Q279" s="663">
        <f t="shared" si="20"/>
        <v>0</v>
      </c>
      <c r="R279" s="663">
        <f t="shared" si="20"/>
        <v>0</v>
      </c>
      <c r="S279" s="674" t="str">
        <f t="shared" si="21"/>
        <v/>
      </c>
      <c r="T279" s="674" t="str">
        <f t="shared" si="22"/>
        <v/>
      </c>
      <c r="U279" s="674" t="str">
        <f t="shared" si="23"/>
        <v/>
      </c>
      <c r="V279" s="679" t="str">
        <f t="shared" si="24"/>
        <v/>
      </c>
      <c r="W279" s="664"/>
    </row>
    <row r="280" spans="1:23" ht="14.4" customHeight="1" x14ac:dyDescent="0.3">
      <c r="A280" s="726" t="s">
        <v>4667</v>
      </c>
      <c r="B280" s="665">
        <v>1</v>
      </c>
      <c r="C280" s="666">
        <v>0.56999999999999995</v>
      </c>
      <c r="D280" s="667">
        <v>15</v>
      </c>
      <c r="E280" s="677"/>
      <c r="F280" s="655"/>
      <c r="G280" s="656"/>
      <c r="H280" s="661"/>
      <c r="I280" s="655"/>
      <c r="J280" s="656"/>
      <c r="K280" s="660">
        <v>0.24</v>
      </c>
      <c r="L280" s="661">
        <v>1</v>
      </c>
      <c r="M280" s="661">
        <v>10</v>
      </c>
      <c r="N280" s="662">
        <v>3.44</v>
      </c>
      <c r="O280" s="661" t="s">
        <v>4116</v>
      </c>
      <c r="P280" s="678" t="s">
        <v>4668</v>
      </c>
      <c r="Q280" s="663">
        <f t="shared" si="20"/>
        <v>-1</v>
      </c>
      <c r="R280" s="663">
        <f t="shared" si="20"/>
        <v>-0.56999999999999995</v>
      </c>
      <c r="S280" s="674" t="str">
        <f t="shared" si="21"/>
        <v/>
      </c>
      <c r="T280" s="674" t="str">
        <f t="shared" si="22"/>
        <v/>
      </c>
      <c r="U280" s="674" t="str">
        <f t="shared" si="23"/>
        <v/>
      </c>
      <c r="V280" s="679" t="str">
        <f t="shared" si="24"/>
        <v/>
      </c>
      <c r="W280" s="664"/>
    </row>
    <row r="281" spans="1:23" ht="14.4" customHeight="1" x14ac:dyDescent="0.3">
      <c r="A281" s="726" t="s">
        <v>4669</v>
      </c>
      <c r="B281" s="665">
        <v>3</v>
      </c>
      <c r="C281" s="666">
        <v>12.79</v>
      </c>
      <c r="D281" s="667">
        <v>23.3</v>
      </c>
      <c r="E281" s="677">
        <v>2</v>
      </c>
      <c r="F281" s="655">
        <v>8.52</v>
      </c>
      <c r="G281" s="656">
        <v>26</v>
      </c>
      <c r="H281" s="661">
        <v>1</v>
      </c>
      <c r="I281" s="655">
        <v>4.26</v>
      </c>
      <c r="J281" s="659">
        <v>30</v>
      </c>
      <c r="K281" s="660">
        <v>4.26</v>
      </c>
      <c r="L281" s="661">
        <v>5</v>
      </c>
      <c r="M281" s="661">
        <v>46</v>
      </c>
      <c r="N281" s="662">
        <v>15.47</v>
      </c>
      <c r="O281" s="661" t="s">
        <v>4623</v>
      </c>
      <c r="P281" s="678" t="s">
        <v>4670</v>
      </c>
      <c r="Q281" s="663">
        <f t="shared" si="20"/>
        <v>-2</v>
      </c>
      <c r="R281" s="663">
        <f t="shared" si="20"/>
        <v>-8.5299999999999994</v>
      </c>
      <c r="S281" s="674">
        <f t="shared" si="21"/>
        <v>15.47</v>
      </c>
      <c r="T281" s="674">
        <f t="shared" si="22"/>
        <v>30</v>
      </c>
      <c r="U281" s="674">
        <f t="shared" si="23"/>
        <v>14.53</v>
      </c>
      <c r="V281" s="679">
        <f t="shared" si="24"/>
        <v>1.9392372333548804</v>
      </c>
      <c r="W281" s="664">
        <v>15</v>
      </c>
    </row>
    <row r="282" spans="1:23" ht="14.4" customHeight="1" x14ac:dyDescent="0.3">
      <c r="A282" s="727" t="s">
        <v>4671</v>
      </c>
      <c r="B282" s="723">
        <v>1</v>
      </c>
      <c r="C282" s="724">
        <v>7.44</v>
      </c>
      <c r="D282" s="673">
        <v>10</v>
      </c>
      <c r="E282" s="713"/>
      <c r="F282" s="714"/>
      <c r="G282" s="669"/>
      <c r="H282" s="718"/>
      <c r="I282" s="714"/>
      <c r="J282" s="669"/>
      <c r="K282" s="717">
        <v>7.44</v>
      </c>
      <c r="L282" s="718">
        <v>6</v>
      </c>
      <c r="M282" s="718">
        <v>56</v>
      </c>
      <c r="N282" s="719">
        <v>18.7</v>
      </c>
      <c r="O282" s="718" t="s">
        <v>4623</v>
      </c>
      <c r="P282" s="720" t="s">
        <v>4672</v>
      </c>
      <c r="Q282" s="721">
        <f t="shared" si="20"/>
        <v>-1</v>
      </c>
      <c r="R282" s="721">
        <f t="shared" si="20"/>
        <v>-7.44</v>
      </c>
      <c r="S282" s="711" t="str">
        <f t="shared" si="21"/>
        <v/>
      </c>
      <c r="T282" s="711" t="str">
        <f t="shared" si="22"/>
        <v/>
      </c>
      <c r="U282" s="711" t="str">
        <f t="shared" si="23"/>
        <v/>
      </c>
      <c r="V282" s="722" t="str">
        <f t="shared" si="24"/>
        <v/>
      </c>
      <c r="W282" s="671"/>
    </row>
    <row r="283" spans="1:23" ht="14.4" customHeight="1" x14ac:dyDescent="0.3">
      <c r="A283" s="726" t="s">
        <v>4673</v>
      </c>
      <c r="B283" s="665">
        <v>2</v>
      </c>
      <c r="C283" s="666">
        <v>1.94</v>
      </c>
      <c r="D283" s="667">
        <v>21</v>
      </c>
      <c r="E283" s="677"/>
      <c r="F283" s="655"/>
      <c r="G283" s="656"/>
      <c r="H283" s="661"/>
      <c r="I283" s="655"/>
      <c r="J283" s="656"/>
      <c r="K283" s="660">
        <v>0.97</v>
      </c>
      <c r="L283" s="661">
        <v>3</v>
      </c>
      <c r="M283" s="661">
        <v>29</v>
      </c>
      <c r="N283" s="662">
        <v>9.5299999999999994</v>
      </c>
      <c r="O283" s="661" t="s">
        <v>4623</v>
      </c>
      <c r="P283" s="678" t="s">
        <v>4674</v>
      </c>
      <c r="Q283" s="663">
        <f t="shared" si="20"/>
        <v>-2</v>
      </c>
      <c r="R283" s="663">
        <f t="shared" si="20"/>
        <v>-1.94</v>
      </c>
      <c r="S283" s="674" t="str">
        <f t="shared" si="21"/>
        <v/>
      </c>
      <c r="T283" s="674" t="str">
        <f t="shared" si="22"/>
        <v/>
      </c>
      <c r="U283" s="674" t="str">
        <f t="shared" si="23"/>
        <v/>
      </c>
      <c r="V283" s="679" t="str">
        <f t="shared" si="24"/>
        <v/>
      </c>
      <c r="W283" s="664"/>
    </row>
    <row r="284" spans="1:23" ht="14.4" customHeight="1" x14ac:dyDescent="0.3">
      <c r="A284" s="727" t="s">
        <v>4675</v>
      </c>
      <c r="B284" s="723"/>
      <c r="C284" s="724"/>
      <c r="D284" s="673"/>
      <c r="E284" s="713"/>
      <c r="F284" s="714"/>
      <c r="G284" s="669"/>
      <c r="H284" s="718">
        <v>1</v>
      </c>
      <c r="I284" s="714">
        <v>1.76</v>
      </c>
      <c r="J284" s="670">
        <v>28</v>
      </c>
      <c r="K284" s="717">
        <v>1.76</v>
      </c>
      <c r="L284" s="718">
        <v>5</v>
      </c>
      <c r="M284" s="718">
        <v>42</v>
      </c>
      <c r="N284" s="719">
        <v>14.05</v>
      </c>
      <c r="O284" s="718" t="s">
        <v>4623</v>
      </c>
      <c r="P284" s="720" t="s">
        <v>4676</v>
      </c>
      <c r="Q284" s="721">
        <f t="shared" si="20"/>
        <v>1</v>
      </c>
      <c r="R284" s="721">
        <f t="shared" si="20"/>
        <v>1.76</v>
      </c>
      <c r="S284" s="711">
        <f t="shared" si="21"/>
        <v>14.05</v>
      </c>
      <c r="T284" s="711">
        <f t="shared" si="22"/>
        <v>28</v>
      </c>
      <c r="U284" s="711">
        <f t="shared" si="23"/>
        <v>13.95</v>
      </c>
      <c r="V284" s="722">
        <f t="shared" si="24"/>
        <v>1.9928825622775799</v>
      </c>
      <c r="W284" s="671">
        <v>14</v>
      </c>
    </row>
    <row r="285" spans="1:23" ht="14.4" customHeight="1" x14ac:dyDescent="0.3">
      <c r="A285" s="726" t="s">
        <v>4677</v>
      </c>
      <c r="B285" s="665">
        <v>2</v>
      </c>
      <c r="C285" s="666">
        <v>4.5999999999999996</v>
      </c>
      <c r="D285" s="667">
        <v>31.5</v>
      </c>
      <c r="E285" s="677"/>
      <c r="F285" s="655"/>
      <c r="G285" s="656"/>
      <c r="H285" s="661"/>
      <c r="I285" s="655"/>
      <c r="J285" s="656"/>
      <c r="K285" s="660">
        <v>0.99</v>
      </c>
      <c r="L285" s="661">
        <v>2</v>
      </c>
      <c r="M285" s="661">
        <v>19</v>
      </c>
      <c r="N285" s="662">
        <v>6.35</v>
      </c>
      <c r="O285" s="661" t="s">
        <v>4116</v>
      </c>
      <c r="P285" s="678" t="s">
        <v>4678</v>
      </c>
      <c r="Q285" s="663">
        <f t="shared" si="20"/>
        <v>-2</v>
      </c>
      <c r="R285" s="663">
        <f t="shared" si="20"/>
        <v>-4.5999999999999996</v>
      </c>
      <c r="S285" s="674" t="str">
        <f t="shared" si="21"/>
        <v/>
      </c>
      <c r="T285" s="674" t="str">
        <f t="shared" si="22"/>
        <v/>
      </c>
      <c r="U285" s="674" t="str">
        <f t="shared" si="23"/>
        <v/>
      </c>
      <c r="V285" s="679" t="str">
        <f t="shared" si="24"/>
        <v/>
      </c>
      <c r="W285" s="664"/>
    </row>
    <row r="286" spans="1:23" ht="14.4" customHeight="1" x14ac:dyDescent="0.3">
      <c r="A286" s="727" t="s">
        <v>4679</v>
      </c>
      <c r="B286" s="723">
        <v>4</v>
      </c>
      <c r="C286" s="724">
        <v>10.31</v>
      </c>
      <c r="D286" s="673">
        <v>42.5</v>
      </c>
      <c r="E286" s="713">
        <v>1</v>
      </c>
      <c r="F286" s="714">
        <v>2</v>
      </c>
      <c r="G286" s="669">
        <v>34</v>
      </c>
      <c r="H286" s="718">
        <v>1</v>
      </c>
      <c r="I286" s="714">
        <v>2</v>
      </c>
      <c r="J286" s="670">
        <v>24</v>
      </c>
      <c r="K286" s="717">
        <v>2</v>
      </c>
      <c r="L286" s="718">
        <v>4</v>
      </c>
      <c r="M286" s="718">
        <v>40</v>
      </c>
      <c r="N286" s="719">
        <v>13.31</v>
      </c>
      <c r="O286" s="718" t="s">
        <v>4116</v>
      </c>
      <c r="P286" s="720" t="s">
        <v>4680</v>
      </c>
      <c r="Q286" s="721">
        <f t="shared" si="20"/>
        <v>-3</v>
      </c>
      <c r="R286" s="721">
        <f t="shared" si="20"/>
        <v>-8.31</v>
      </c>
      <c r="S286" s="711">
        <f t="shared" si="21"/>
        <v>13.31</v>
      </c>
      <c r="T286" s="711">
        <f t="shared" si="22"/>
        <v>24</v>
      </c>
      <c r="U286" s="711">
        <f t="shared" si="23"/>
        <v>10.69</v>
      </c>
      <c r="V286" s="722">
        <f t="shared" si="24"/>
        <v>1.8031555221637865</v>
      </c>
      <c r="W286" s="671">
        <v>11</v>
      </c>
    </row>
    <row r="287" spans="1:23" ht="14.4" customHeight="1" x14ac:dyDescent="0.3">
      <c r="A287" s="727" t="s">
        <v>4681</v>
      </c>
      <c r="B287" s="723">
        <v>4</v>
      </c>
      <c r="C287" s="724">
        <v>26.12</v>
      </c>
      <c r="D287" s="673">
        <v>62</v>
      </c>
      <c r="E287" s="713">
        <v>3</v>
      </c>
      <c r="F287" s="714">
        <v>14.81</v>
      </c>
      <c r="G287" s="669">
        <v>39</v>
      </c>
      <c r="H287" s="718">
        <v>4</v>
      </c>
      <c r="I287" s="714">
        <v>20.22</v>
      </c>
      <c r="J287" s="670">
        <v>32.799999999999997</v>
      </c>
      <c r="K287" s="717">
        <v>4.0999999999999996</v>
      </c>
      <c r="L287" s="718">
        <v>6</v>
      </c>
      <c r="M287" s="718">
        <v>55</v>
      </c>
      <c r="N287" s="719">
        <v>18.37</v>
      </c>
      <c r="O287" s="718" t="s">
        <v>4116</v>
      </c>
      <c r="P287" s="720" t="s">
        <v>4682</v>
      </c>
      <c r="Q287" s="721">
        <f t="shared" si="20"/>
        <v>0</v>
      </c>
      <c r="R287" s="721">
        <f t="shared" si="20"/>
        <v>-5.9000000000000021</v>
      </c>
      <c r="S287" s="711">
        <f t="shared" si="21"/>
        <v>73.48</v>
      </c>
      <c r="T287" s="711">
        <f t="shared" si="22"/>
        <v>131.19999999999999</v>
      </c>
      <c r="U287" s="711">
        <f t="shared" si="23"/>
        <v>57.719999999999985</v>
      </c>
      <c r="V287" s="722">
        <f t="shared" si="24"/>
        <v>1.7855198693522045</v>
      </c>
      <c r="W287" s="671">
        <v>58</v>
      </c>
    </row>
    <row r="288" spans="1:23" ht="14.4" customHeight="1" x14ac:dyDescent="0.3">
      <c r="A288" s="726" t="s">
        <v>4683</v>
      </c>
      <c r="B288" s="674">
        <v>2</v>
      </c>
      <c r="C288" s="675">
        <v>2.21</v>
      </c>
      <c r="D288" s="676">
        <v>17</v>
      </c>
      <c r="E288" s="657">
        <v>3</v>
      </c>
      <c r="F288" s="658">
        <v>4.84</v>
      </c>
      <c r="G288" s="668">
        <v>36.700000000000003</v>
      </c>
      <c r="H288" s="661"/>
      <c r="I288" s="655"/>
      <c r="J288" s="656"/>
      <c r="K288" s="660">
        <v>1.1100000000000001</v>
      </c>
      <c r="L288" s="661">
        <v>3</v>
      </c>
      <c r="M288" s="661">
        <v>31</v>
      </c>
      <c r="N288" s="662">
        <v>10.26</v>
      </c>
      <c r="O288" s="661" t="s">
        <v>4116</v>
      </c>
      <c r="P288" s="678" t="s">
        <v>4684</v>
      </c>
      <c r="Q288" s="663">
        <f t="shared" si="20"/>
        <v>-2</v>
      </c>
      <c r="R288" s="663">
        <f t="shared" si="20"/>
        <v>-2.21</v>
      </c>
      <c r="S288" s="674" t="str">
        <f t="shared" si="21"/>
        <v/>
      </c>
      <c r="T288" s="674" t="str">
        <f t="shared" si="22"/>
        <v/>
      </c>
      <c r="U288" s="674" t="str">
        <f t="shared" si="23"/>
        <v/>
      </c>
      <c r="V288" s="679" t="str">
        <f t="shared" si="24"/>
        <v/>
      </c>
      <c r="W288" s="664"/>
    </row>
    <row r="289" spans="1:23" ht="14.4" customHeight="1" thickBot="1" x14ac:dyDescent="0.35">
      <c r="A289" s="728" t="s">
        <v>4685</v>
      </c>
      <c r="B289" s="729"/>
      <c r="C289" s="730"/>
      <c r="D289" s="731"/>
      <c r="E289" s="732"/>
      <c r="F289" s="733"/>
      <c r="G289" s="734"/>
      <c r="H289" s="735">
        <v>1</v>
      </c>
      <c r="I289" s="736">
        <v>0.27</v>
      </c>
      <c r="J289" s="737">
        <v>30</v>
      </c>
      <c r="K289" s="738">
        <v>0.1</v>
      </c>
      <c r="L289" s="739">
        <v>2</v>
      </c>
      <c r="M289" s="739">
        <v>15</v>
      </c>
      <c r="N289" s="740">
        <v>5.16</v>
      </c>
      <c r="O289" s="739" t="s">
        <v>4116</v>
      </c>
      <c r="P289" s="741" t="s">
        <v>4686</v>
      </c>
      <c r="Q289" s="742">
        <f t="shared" si="20"/>
        <v>1</v>
      </c>
      <c r="R289" s="742">
        <f t="shared" si="20"/>
        <v>0.27</v>
      </c>
      <c r="S289" s="729">
        <f t="shared" si="21"/>
        <v>5.16</v>
      </c>
      <c r="T289" s="729">
        <f t="shared" si="22"/>
        <v>30</v>
      </c>
      <c r="U289" s="729">
        <f t="shared" si="23"/>
        <v>24.84</v>
      </c>
      <c r="V289" s="743">
        <f t="shared" si="24"/>
        <v>5.8139534883720927</v>
      </c>
      <c r="W289" s="744">
        <v>25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90:Q1048576">
    <cfRule type="cellIs" dxfId="12" priority="9" stopIfTrue="1" operator="lessThan">
      <formula>0</formula>
    </cfRule>
  </conditionalFormatting>
  <conditionalFormatting sqref="U290:U1048576">
    <cfRule type="cellIs" dxfId="11" priority="8" stopIfTrue="1" operator="greaterThan">
      <formula>0</formula>
    </cfRule>
  </conditionalFormatting>
  <conditionalFormatting sqref="V290:V1048576">
    <cfRule type="cellIs" dxfId="10" priority="7" stopIfTrue="1" operator="greaterThan">
      <formula>1</formula>
    </cfRule>
  </conditionalFormatting>
  <conditionalFormatting sqref="V290:V1048576">
    <cfRule type="cellIs" dxfId="9" priority="4" stopIfTrue="1" operator="greaterThan">
      <formula>1</formula>
    </cfRule>
  </conditionalFormatting>
  <conditionalFormatting sqref="U290:U1048576">
    <cfRule type="cellIs" dxfId="8" priority="5" stopIfTrue="1" operator="greaterThan">
      <formula>0</formula>
    </cfRule>
  </conditionalFormatting>
  <conditionalFormatting sqref="Q290:Q1048576">
    <cfRule type="cellIs" dxfId="7" priority="6" stopIfTrue="1" operator="lessThan">
      <formula>0</formula>
    </cfRule>
  </conditionalFormatting>
  <conditionalFormatting sqref="V5:V289">
    <cfRule type="cellIs" dxfId="6" priority="1" stopIfTrue="1" operator="greaterThan">
      <formula>1</formula>
    </cfRule>
  </conditionalFormatting>
  <conditionalFormatting sqref="U5:U289">
    <cfRule type="cellIs" dxfId="5" priority="2" stopIfTrue="1" operator="greaterThan">
      <formula>0</formula>
    </cfRule>
  </conditionalFormatting>
  <conditionalFormatting sqref="Q5:Q2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204</v>
      </c>
      <c r="B3" s="383">
        <f>SUBTOTAL(9,B6:B1048576)</f>
        <v>1145534</v>
      </c>
      <c r="C3" s="384">
        <f t="shared" ref="C3:L3" si="0">SUBTOTAL(9,C6:C1048576)</f>
        <v>11</v>
      </c>
      <c r="D3" s="384">
        <f t="shared" si="0"/>
        <v>1454972</v>
      </c>
      <c r="E3" s="384">
        <f t="shared" si="0"/>
        <v>13.302355425520863</v>
      </c>
      <c r="F3" s="384">
        <f t="shared" si="0"/>
        <v>1050951</v>
      </c>
      <c r="G3" s="385">
        <f>IF(B3&lt;&gt;0,F3/B3,"")</f>
        <v>0.91743326693053195</v>
      </c>
      <c r="H3" s="383">
        <f t="shared" si="0"/>
        <v>43716.1</v>
      </c>
      <c r="I3" s="384">
        <f t="shared" si="0"/>
        <v>2</v>
      </c>
      <c r="J3" s="384">
        <f t="shared" si="0"/>
        <v>58333.610000000008</v>
      </c>
      <c r="K3" s="384">
        <f t="shared" si="0"/>
        <v>2.6408131019352132</v>
      </c>
      <c r="L3" s="384">
        <f t="shared" si="0"/>
        <v>69890.22</v>
      </c>
      <c r="M3" s="386">
        <f>IF(H3&lt;&gt;0,L3/H3,"")</f>
        <v>1.5987295298528461</v>
      </c>
    </row>
    <row r="4" spans="1:13" ht="14.4" customHeight="1" x14ac:dyDescent="0.3">
      <c r="A4" s="512" t="s">
        <v>157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45"/>
      <c r="B5" s="746">
        <v>2011</v>
      </c>
      <c r="C5" s="747"/>
      <c r="D5" s="747">
        <v>2012</v>
      </c>
      <c r="E5" s="747"/>
      <c r="F5" s="747">
        <v>2013</v>
      </c>
      <c r="G5" s="637" t="s">
        <v>5</v>
      </c>
      <c r="H5" s="746">
        <v>2011</v>
      </c>
      <c r="I5" s="747"/>
      <c r="J5" s="747">
        <v>2012</v>
      </c>
      <c r="K5" s="747"/>
      <c r="L5" s="747">
        <v>2013</v>
      </c>
      <c r="M5" s="637" t="s">
        <v>5</v>
      </c>
    </row>
    <row r="6" spans="1:13" ht="14.4" customHeight="1" x14ac:dyDescent="0.3">
      <c r="A6" s="591" t="s">
        <v>3919</v>
      </c>
      <c r="B6" s="638">
        <v>45</v>
      </c>
      <c r="C6" s="560">
        <v>1</v>
      </c>
      <c r="D6" s="638">
        <v>46</v>
      </c>
      <c r="E6" s="560">
        <v>1.0222222222222221</v>
      </c>
      <c r="F6" s="638">
        <v>92</v>
      </c>
      <c r="G6" s="581">
        <v>2.0444444444444443</v>
      </c>
      <c r="H6" s="638"/>
      <c r="I6" s="560"/>
      <c r="J6" s="638"/>
      <c r="K6" s="560"/>
      <c r="L6" s="638"/>
      <c r="M6" s="611"/>
    </row>
    <row r="7" spans="1:13" ht="14.4" customHeight="1" x14ac:dyDescent="0.3">
      <c r="A7" s="593" t="s">
        <v>3924</v>
      </c>
      <c r="B7" s="650">
        <v>124</v>
      </c>
      <c r="C7" s="566">
        <v>1</v>
      </c>
      <c r="D7" s="650"/>
      <c r="E7" s="566"/>
      <c r="F7" s="650"/>
      <c r="G7" s="582"/>
      <c r="H7" s="650"/>
      <c r="I7" s="566"/>
      <c r="J7" s="650"/>
      <c r="K7" s="566"/>
      <c r="L7" s="650"/>
      <c r="M7" s="612"/>
    </row>
    <row r="8" spans="1:13" ht="14.4" customHeight="1" x14ac:dyDescent="0.3">
      <c r="A8" s="593" t="s">
        <v>3928</v>
      </c>
      <c r="B8" s="650">
        <v>1711</v>
      </c>
      <c r="C8" s="566">
        <v>1</v>
      </c>
      <c r="D8" s="650">
        <v>1881</v>
      </c>
      <c r="E8" s="566">
        <v>1.0993571011104617</v>
      </c>
      <c r="F8" s="650">
        <v>2994</v>
      </c>
      <c r="G8" s="582">
        <v>1.749853886616014</v>
      </c>
      <c r="H8" s="650"/>
      <c r="I8" s="566"/>
      <c r="J8" s="650"/>
      <c r="K8" s="566"/>
      <c r="L8" s="650"/>
      <c r="M8" s="612"/>
    </row>
    <row r="9" spans="1:13" ht="14.4" customHeight="1" x14ac:dyDescent="0.3">
      <c r="A9" s="593" t="s">
        <v>4687</v>
      </c>
      <c r="B9" s="650">
        <v>2040</v>
      </c>
      <c r="C9" s="566">
        <v>1</v>
      </c>
      <c r="D9" s="650">
        <v>5367</v>
      </c>
      <c r="E9" s="566">
        <v>2.6308823529411764</v>
      </c>
      <c r="F9" s="650">
        <v>25680</v>
      </c>
      <c r="G9" s="582">
        <v>12.588235294117647</v>
      </c>
      <c r="H9" s="650">
        <v>19119.830000000002</v>
      </c>
      <c r="I9" s="566">
        <v>1</v>
      </c>
      <c r="J9" s="650">
        <v>23114.22</v>
      </c>
      <c r="K9" s="566">
        <v>1.2089134683728882</v>
      </c>
      <c r="L9" s="650">
        <v>31799.829999999998</v>
      </c>
      <c r="M9" s="612">
        <v>1.66318581284457</v>
      </c>
    </row>
    <row r="10" spans="1:13" ht="14.4" customHeight="1" x14ac:dyDescent="0.3">
      <c r="A10" s="593" t="s">
        <v>3936</v>
      </c>
      <c r="B10" s="650">
        <v>85632</v>
      </c>
      <c r="C10" s="566">
        <v>1</v>
      </c>
      <c r="D10" s="650">
        <v>94012</v>
      </c>
      <c r="E10" s="566">
        <v>1.0978606128550075</v>
      </c>
      <c r="F10" s="650">
        <v>56089</v>
      </c>
      <c r="G10" s="582">
        <v>0.65500046711509718</v>
      </c>
      <c r="H10" s="650"/>
      <c r="I10" s="566"/>
      <c r="J10" s="650"/>
      <c r="K10" s="566"/>
      <c r="L10" s="650"/>
      <c r="M10" s="612"/>
    </row>
    <row r="11" spans="1:13" ht="14.4" customHeight="1" x14ac:dyDescent="0.3">
      <c r="A11" s="593" t="s">
        <v>4688</v>
      </c>
      <c r="B11" s="650">
        <v>500123</v>
      </c>
      <c r="C11" s="566">
        <v>1</v>
      </c>
      <c r="D11" s="650">
        <v>632468</v>
      </c>
      <c r="E11" s="566">
        <v>1.2646249022740406</v>
      </c>
      <c r="F11" s="650">
        <v>389318</v>
      </c>
      <c r="G11" s="582">
        <v>0.77844450265234755</v>
      </c>
      <c r="H11" s="650"/>
      <c r="I11" s="566"/>
      <c r="J11" s="650"/>
      <c r="K11" s="566"/>
      <c r="L11" s="650"/>
      <c r="M11" s="612"/>
    </row>
    <row r="12" spans="1:13" ht="14.4" customHeight="1" x14ac:dyDescent="0.3">
      <c r="A12" s="593" t="s">
        <v>4689</v>
      </c>
      <c r="B12" s="650">
        <v>296914</v>
      </c>
      <c r="C12" s="566">
        <v>1</v>
      </c>
      <c r="D12" s="650">
        <v>351256</v>
      </c>
      <c r="E12" s="566">
        <v>1.1830226934398513</v>
      </c>
      <c r="F12" s="650">
        <v>272547</v>
      </c>
      <c r="G12" s="582">
        <v>0.91793246529298045</v>
      </c>
      <c r="H12" s="650">
        <v>24596.269999999997</v>
      </c>
      <c r="I12" s="566">
        <v>1</v>
      </c>
      <c r="J12" s="650">
        <v>35219.390000000007</v>
      </c>
      <c r="K12" s="566">
        <v>1.4318996335623251</v>
      </c>
      <c r="L12" s="650">
        <v>38090.390000000007</v>
      </c>
      <c r="M12" s="612">
        <v>1.5486246491846125</v>
      </c>
    </row>
    <row r="13" spans="1:13" ht="14.4" customHeight="1" x14ac:dyDescent="0.3">
      <c r="A13" s="593" t="s">
        <v>4690</v>
      </c>
      <c r="B13" s="650">
        <v>29343</v>
      </c>
      <c r="C13" s="566">
        <v>1</v>
      </c>
      <c r="D13" s="650">
        <v>20707</v>
      </c>
      <c r="E13" s="566">
        <v>0.70568789830624001</v>
      </c>
      <c r="F13" s="650">
        <v>8375</v>
      </c>
      <c r="G13" s="582">
        <v>0.28541730566063456</v>
      </c>
      <c r="H13" s="650"/>
      <c r="I13" s="566"/>
      <c r="J13" s="650"/>
      <c r="K13" s="566"/>
      <c r="L13" s="650"/>
      <c r="M13" s="612"/>
    </row>
    <row r="14" spans="1:13" ht="14.4" customHeight="1" x14ac:dyDescent="0.3">
      <c r="A14" s="593" t="s">
        <v>4691</v>
      </c>
      <c r="B14" s="650">
        <v>27937</v>
      </c>
      <c r="C14" s="566">
        <v>1</v>
      </c>
      <c r="D14" s="650">
        <v>69279</v>
      </c>
      <c r="E14" s="566">
        <v>2.4798296166374341</v>
      </c>
      <c r="F14" s="650">
        <v>26590</v>
      </c>
      <c r="G14" s="582">
        <v>0.95178437197981169</v>
      </c>
      <c r="H14" s="650"/>
      <c r="I14" s="566"/>
      <c r="J14" s="650"/>
      <c r="K14" s="566"/>
      <c r="L14" s="650"/>
      <c r="M14" s="612"/>
    </row>
    <row r="15" spans="1:13" ht="14.4" customHeight="1" x14ac:dyDescent="0.3">
      <c r="A15" s="593" t="s">
        <v>4692</v>
      </c>
      <c r="B15" s="650">
        <v>187978</v>
      </c>
      <c r="C15" s="566">
        <v>1</v>
      </c>
      <c r="D15" s="650">
        <v>275091</v>
      </c>
      <c r="E15" s="566">
        <v>1.4634212514230389</v>
      </c>
      <c r="F15" s="650">
        <v>263494</v>
      </c>
      <c r="G15" s="582">
        <v>1.4017278617710582</v>
      </c>
      <c r="H15" s="650"/>
      <c r="I15" s="566"/>
      <c r="J15" s="650"/>
      <c r="K15" s="566"/>
      <c r="L15" s="650"/>
      <c r="M15" s="612"/>
    </row>
    <row r="16" spans="1:13" ht="14.4" customHeight="1" thickBot="1" x14ac:dyDescent="0.35">
      <c r="A16" s="640" t="s">
        <v>4693</v>
      </c>
      <c r="B16" s="639">
        <v>13687</v>
      </c>
      <c r="C16" s="572">
        <v>1</v>
      </c>
      <c r="D16" s="639">
        <v>4865</v>
      </c>
      <c r="E16" s="572">
        <v>0.35544677431139038</v>
      </c>
      <c r="F16" s="639">
        <v>5772</v>
      </c>
      <c r="G16" s="583">
        <v>0.42171403521589829</v>
      </c>
      <c r="H16" s="639"/>
      <c r="I16" s="572"/>
      <c r="J16" s="639"/>
      <c r="K16" s="572"/>
      <c r="L16" s="639"/>
      <c r="M16" s="61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204</v>
      </c>
      <c r="F3" s="311">
        <f t="shared" ref="F3:O3" si="0">SUBTOTAL(9,F6:F1048576)</f>
        <v>8102.7900000000009</v>
      </c>
      <c r="G3" s="316">
        <f t="shared" si="0"/>
        <v>1189250.1000000001</v>
      </c>
      <c r="H3" s="317"/>
      <c r="I3" s="317"/>
      <c r="J3" s="311">
        <f t="shared" si="0"/>
        <v>9508.7099999999991</v>
      </c>
      <c r="K3" s="316">
        <f t="shared" si="0"/>
        <v>1513305.6099999999</v>
      </c>
      <c r="L3" s="317"/>
      <c r="M3" s="317"/>
      <c r="N3" s="311">
        <f t="shared" si="0"/>
        <v>9594.66</v>
      </c>
      <c r="O3" s="316">
        <f t="shared" si="0"/>
        <v>1120841.22</v>
      </c>
      <c r="P3" s="251">
        <f>IF(G3=0,"",O3/G3)</f>
        <v>0.9424772972480725</v>
      </c>
      <c r="Q3" s="313">
        <f>IF(N3=0,"",O3/N3)</f>
        <v>116.81927447142473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128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2"/>
      <c r="B5" s="641"/>
      <c r="C5" s="642"/>
      <c r="D5" s="643"/>
      <c r="E5" s="644"/>
      <c r="F5" s="651" t="s">
        <v>129</v>
      </c>
      <c r="G5" s="652" t="s">
        <v>17</v>
      </c>
      <c r="H5" s="653"/>
      <c r="I5" s="653"/>
      <c r="J5" s="651" t="s">
        <v>129</v>
      </c>
      <c r="K5" s="652" t="s">
        <v>17</v>
      </c>
      <c r="L5" s="653"/>
      <c r="M5" s="653"/>
      <c r="N5" s="651" t="s">
        <v>129</v>
      </c>
      <c r="O5" s="652" t="s">
        <v>17</v>
      </c>
      <c r="P5" s="654"/>
      <c r="Q5" s="649"/>
    </row>
    <row r="6" spans="1:17" ht="14.4" customHeight="1" x14ac:dyDescent="0.3">
      <c r="A6" s="559" t="s">
        <v>3941</v>
      </c>
      <c r="B6" s="560" t="s">
        <v>3867</v>
      </c>
      <c r="C6" s="560" t="s">
        <v>3874</v>
      </c>
      <c r="D6" s="560" t="s">
        <v>4694</v>
      </c>
      <c r="E6" s="560" t="s">
        <v>4695</v>
      </c>
      <c r="F6" s="563">
        <v>1</v>
      </c>
      <c r="G6" s="563">
        <v>45</v>
      </c>
      <c r="H6" s="563">
        <v>1</v>
      </c>
      <c r="I6" s="563">
        <v>45</v>
      </c>
      <c r="J6" s="563">
        <v>1</v>
      </c>
      <c r="K6" s="563">
        <v>46</v>
      </c>
      <c r="L6" s="563">
        <v>1.0222222222222221</v>
      </c>
      <c r="M6" s="563">
        <v>46</v>
      </c>
      <c r="N6" s="563">
        <v>2</v>
      </c>
      <c r="O6" s="563">
        <v>92</v>
      </c>
      <c r="P6" s="581">
        <v>2.0444444444444443</v>
      </c>
      <c r="Q6" s="564">
        <v>46</v>
      </c>
    </row>
    <row r="7" spans="1:17" ht="14.4" customHeight="1" x14ac:dyDescent="0.3">
      <c r="A7" s="565" t="s">
        <v>3949</v>
      </c>
      <c r="B7" s="566" t="s">
        <v>4696</v>
      </c>
      <c r="C7" s="566" t="s">
        <v>3874</v>
      </c>
      <c r="D7" s="566" t="s">
        <v>4697</v>
      </c>
      <c r="E7" s="566" t="s">
        <v>4698</v>
      </c>
      <c r="F7" s="569">
        <v>2</v>
      </c>
      <c r="G7" s="569">
        <v>124</v>
      </c>
      <c r="H7" s="569">
        <v>1</v>
      </c>
      <c r="I7" s="569">
        <v>62</v>
      </c>
      <c r="J7" s="569"/>
      <c r="K7" s="569"/>
      <c r="L7" s="569"/>
      <c r="M7" s="569"/>
      <c r="N7" s="569"/>
      <c r="O7" s="569"/>
      <c r="P7" s="582"/>
      <c r="Q7" s="570"/>
    </row>
    <row r="8" spans="1:17" ht="14.4" customHeight="1" x14ac:dyDescent="0.3">
      <c r="A8" s="565" t="s">
        <v>3953</v>
      </c>
      <c r="B8" s="566" t="s">
        <v>4699</v>
      </c>
      <c r="C8" s="566" t="s">
        <v>3874</v>
      </c>
      <c r="D8" s="566" t="s">
        <v>4700</v>
      </c>
      <c r="E8" s="566" t="s">
        <v>4701</v>
      </c>
      <c r="F8" s="569">
        <v>1</v>
      </c>
      <c r="G8" s="569">
        <v>163</v>
      </c>
      <c r="H8" s="569">
        <v>1</v>
      </c>
      <c r="I8" s="569">
        <v>163</v>
      </c>
      <c r="J8" s="569">
        <v>1</v>
      </c>
      <c r="K8" s="569">
        <v>163</v>
      </c>
      <c r="L8" s="569">
        <v>1</v>
      </c>
      <c r="M8" s="569">
        <v>163</v>
      </c>
      <c r="N8" s="569">
        <v>1</v>
      </c>
      <c r="O8" s="569">
        <v>164</v>
      </c>
      <c r="P8" s="582">
        <v>1.0061349693251533</v>
      </c>
      <c r="Q8" s="570">
        <v>164</v>
      </c>
    </row>
    <row r="9" spans="1:17" ht="14.4" customHeight="1" x14ac:dyDescent="0.3">
      <c r="A9" s="565" t="s">
        <v>3953</v>
      </c>
      <c r="B9" s="566" t="s">
        <v>4699</v>
      </c>
      <c r="C9" s="566" t="s">
        <v>3874</v>
      </c>
      <c r="D9" s="566" t="s">
        <v>4702</v>
      </c>
      <c r="E9" s="566" t="s">
        <v>4703</v>
      </c>
      <c r="F9" s="569"/>
      <c r="G9" s="569"/>
      <c r="H9" s="569"/>
      <c r="I9" s="569"/>
      <c r="J9" s="569">
        <v>1</v>
      </c>
      <c r="K9" s="569">
        <v>126</v>
      </c>
      <c r="L9" s="569"/>
      <c r="M9" s="569">
        <v>126</v>
      </c>
      <c r="N9" s="569">
        <v>2</v>
      </c>
      <c r="O9" s="569">
        <v>254</v>
      </c>
      <c r="P9" s="582"/>
      <c r="Q9" s="570">
        <v>127</v>
      </c>
    </row>
    <row r="10" spans="1:17" ht="14.4" customHeight="1" x14ac:dyDescent="0.3">
      <c r="A10" s="565" t="s">
        <v>3953</v>
      </c>
      <c r="B10" s="566" t="s">
        <v>4699</v>
      </c>
      <c r="C10" s="566" t="s">
        <v>3874</v>
      </c>
      <c r="D10" s="566" t="s">
        <v>4704</v>
      </c>
      <c r="E10" s="566" t="s">
        <v>4705</v>
      </c>
      <c r="F10" s="569">
        <v>2</v>
      </c>
      <c r="G10" s="569">
        <v>332</v>
      </c>
      <c r="H10" s="569">
        <v>1</v>
      </c>
      <c r="I10" s="569">
        <v>166</v>
      </c>
      <c r="J10" s="569">
        <v>1</v>
      </c>
      <c r="K10" s="569">
        <v>166</v>
      </c>
      <c r="L10" s="569">
        <v>0.5</v>
      </c>
      <c r="M10" s="569">
        <v>166</v>
      </c>
      <c r="N10" s="569">
        <v>2</v>
      </c>
      <c r="O10" s="569">
        <v>334</v>
      </c>
      <c r="P10" s="582">
        <v>1.0060240963855422</v>
      </c>
      <c r="Q10" s="570">
        <v>167</v>
      </c>
    </row>
    <row r="11" spans="1:17" ht="14.4" customHeight="1" x14ac:dyDescent="0.3">
      <c r="A11" s="565" t="s">
        <v>3953</v>
      </c>
      <c r="B11" s="566" t="s">
        <v>4699</v>
      </c>
      <c r="C11" s="566" t="s">
        <v>3874</v>
      </c>
      <c r="D11" s="566" t="s">
        <v>4706</v>
      </c>
      <c r="E11" s="566" t="s">
        <v>4707</v>
      </c>
      <c r="F11" s="569"/>
      <c r="G11" s="569"/>
      <c r="H11" s="569"/>
      <c r="I11" s="569"/>
      <c r="J11" s="569">
        <v>1</v>
      </c>
      <c r="K11" s="569">
        <v>660</v>
      </c>
      <c r="L11" s="569"/>
      <c r="M11" s="569">
        <v>660</v>
      </c>
      <c r="N11" s="569">
        <v>2</v>
      </c>
      <c r="O11" s="569">
        <v>1328</v>
      </c>
      <c r="P11" s="582"/>
      <c r="Q11" s="570">
        <v>664</v>
      </c>
    </row>
    <row r="12" spans="1:17" ht="14.4" customHeight="1" x14ac:dyDescent="0.3">
      <c r="A12" s="565" t="s">
        <v>3953</v>
      </c>
      <c r="B12" s="566" t="s">
        <v>4699</v>
      </c>
      <c r="C12" s="566" t="s">
        <v>3874</v>
      </c>
      <c r="D12" s="566" t="s">
        <v>4708</v>
      </c>
      <c r="E12" s="566" t="s">
        <v>4709</v>
      </c>
      <c r="F12" s="569">
        <v>4</v>
      </c>
      <c r="G12" s="569">
        <v>312</v>
      </c>
      <c r="H12" s="569">
        <v>1</v>
      </c>
      <c r="I12" s="569">
        <v>78</v>
      </c>
      <c r="J12" s="569">
        <v>4</v>
      </c>
      <c r="K12" s="569">
        <v>312</v>
      </c>
      <c r="L12" s="569">
        <v>1</v>
      </c>
      <c r="M12" s="569">
        <v>78</v>
      </c>
      <c r="N12" s="569">
        <v>0</v>
      </c>
      <c r="O12" s="569">
        <v>0</v>
      </c>
      <c r="P12" s="582">
        <v>0</v>
      </c>
      <c r="Q12" s="570"/>
    </row>
    <row r="13" spans="1:17" ht="14.4" customHeight="1" x14ac:dyDescent="0.3">
      <c r="A13" s="565" t="s">
        <v>3953</v>
      </c>
      <c r="B13" s="566" t="s">
        <v>4699</v>
      </c>
      <c r="C13" s="566" t="s">
        <v>3874</v>
      </c>
      <c r="D13" s="566" t="s">
        <v>4710</v>
      </c>
      <c r="E13" s="566" t="s">
        <v>4711</v>
      </c>
      <c r="F13" s="569">
        <v>2</v>
      </c>
      <c r="G13" s="569">
        <v>904</v>
      </c>
      <c r="H13" s="569">
        <v>1</v>
      </c>
      <c r="I13" s="569">
        <v>452</v>
      </c>
      <c r="J13" s="569">
        <v>1</v>
      </c>
      <c r="K13" s="569">
        <v>454</v>
      </c>
      <c r="L13" s="569">
        <v>0.50221238938053092</v>
      </c>
      <c r="M13" s="569">
        <v>454</v>
      </c>
      <c r="N13" s="569">
        <v>2</v>
      </c>
      <c r="O13" s="569">
        <v>914</v>
      </c>
      <c r="P13" s="582">
        <v>1.0110619469026549</v>
      </c>
      <c r="Q13" s="570">
        <v>457</v>
      </c>
    </row>
    <row r="14" spans="1:17" ht="14.4" customHeight="1" x14ac:dyDescent="0.3">
      <c r="A14" s="565" t="s">
        <v>3953</v>
      </c>
      <c r="B14" s="566" t="s">
        <v>4699</v>
      </c>
      <c r="C14" s="566" t="s">
        <v>3874</v>
      </c>
      <c r="D14" s="566" t="s">
        <v>4712</v>
      </c>
      <c r="E14" s="566" t="s">
        <v>4713</v>
      </c>
      <c r="F14" s="569"/>
      <c r="G14" s="569"/>
      <c r="H14" s="569"/>
      <c r="I14" s="569"/>
      <c r="J14" s="569"/>
      <c r="K14" s="569"/>
      <c r="L14" s="569"/>
      <c r="M14" s="569"/>
      <c r="N14" s="569">
        <v>0</v>
      </c>
      <c r="O14" s="569">
        <v>0</v>
      </c>
      <c r="P14" s="582"/>
      <c r="Q14" s="570"/>
    </row>
    <row r="15" spans="1:17" ht="14.4" customHeight="1" x14ac:dyDescent="0.3">
      <c r="A15" s="565" t="s">
        <v>4714</v>
      </c>
      <c r="B15" s="566" t="s">
        <v>4715</v>
      </c>
      <c r="C15" s="566" t="s">
        <v>3868</v>
      </c>
      <c r="D15" s="566" t="s">
        <v>4716</v>
      </c>
      <c r="E15" s="566" t="s">
        <v>4717</v>
      </c>
      <c r="F15" s="569">
        <v>0.1</v>
      </c>
      <c r="G15" s="569">
        <v>104.45</v>
      </c>
      <c r="H15" s="569">
        <v>1</v>
      </c>
      <c r="I15" s="569">
        <v>1044.5</v>
      </c>
      <c r="J15" s="569"/>
      <c r="K15" s="569"/>
      <c r="L15" s="569"/>
      <c r="M15" s="569"/>
      <c r="N15" s="569"/>
      <c r="O15" s="569"/>
      <c r="P15" s="582"/>
      <c r="Q15" s="570"/>
    </row>
    <row r="16" spans="1:17" ht="14.4" customHeight="1" x14ac:dyDescent="0.3">
      <c r="A16" s="565" t="s">
        <v>4714</v>
      </c>
      <c r="B16" s="566" t="s">
        <v>4715</v>
      </c>
      <c r="C16" s="566" t="s">
        <v>3868</v>
      </c>
      <c r="D16" s="566" t="s">
        <v>4718</v>
      </c>
      <c r="E16" s="566" t="s">
        <v>4717</v>
      </c>
      <c r="F16" s="569">
        <v>0.5</v>
      </c>
      <c r="G16" s="569">
        <v>1044.51</v>
      </c>
      <c r="H16" s="569">
        <v>1</v>
      </c>
      <c r="I16" s="569">
        <v>2089.02</v>
      </c>
      <c r="J16" s="569"/>
      <c r="K16" s="569"/>
      <c r="L16" s="569"/>
      <c r="M16" s="569"/>
      <c r="N16" s="569">
        <v>0.4</v>
      </c>
      <c r="O16" s="569">
        <v>866.13</v>
      </c>
      <c r="P16" s="582">
        <v>0.82922135738288771</v>
      </c>
      <c r="Q16" s="570">
        <v>2165.3249999999998</v>
      </c>
    </row>
    <row r="17" spans="1:17" ht="14.4" customHeight="1" x14ac:dyDescent="0.3">
      <c r="A17" s="565" t="s">
        <v>4714</v>
      </c>
      <c r="B17" s="566" t="s">
        <v>4715</v>
      </c>
      <c r="C17" s="566" t="s">
        <v>4040</v>
      </c>
      <c r="D17" s="566" t="s">
        <v>4719</v>
      </c>
      <c r="E17" s="566" t="s">
        <v>4720</v>
      </c>
      <c r="F17" s="569">
        <v>180</v>
      </c>
      <c r="G17" s="569">
        <v>221.4</v>
      </c>
      <c r="H17" s="569">
        <v>1</v>
      </c>
      <c r="I17" s="569">
        <v>1.23</v>
      </c>
      <c r="J17" s="569"/>
      <c r="K17" s="569"/>
      <c r="L17" s="569"/>
      <c r="M17" s="569"/>
      <c r="N17" s="569">
        <v>100</v>
      </c>
      <c r="O17" s="569">
        <v>190</v>
      </c>
      <c r="P17" s="582">
        <v>0.85817524841915083</v>
      </c>
      <c r="Q17" s="570">
        <v>1.9</v>
      </c>
    </row>
    <row r="18" spans="1:17" ht="14.4" customHeight="1" x14ac:dyDescent="0.3">
      <c r="A18" s="565" t="s">
        <v>4714</v>
      </c>
      <c r="B18" s="566" t="s">
        <v>4715</v>
      </c>
      <c r="C18" s="566" t="s">
        <v>4040</v>
      </c>
      <c r="D18" s="566" t="s">
        <v>4721</v>
      </c>
      <c r="E18" s="566" t="s">
        <v>4722</v>
      </c>
      <c r="F18" s="569">
        <v>300</v>
      </c>
      <c r="G18" s="569">
        <v>1365</v>
      </c>
      <c r="H18" s="569">
        <v>1</v>
      </c>
      <c r="I18" s="569">
        <v>4.55</v>
      </c>
      <c r="J18" s="569"/>
      <c r="K18" s="569"/>
      <c r="L18" s="569"/>
      <c r="M18" s="569"/>
      <c r="N18" s="569">
        <v>150</v>
      </c>
      <c r="O18" s="569">
        <v>699</v>
      </c>
      <c r="P18" s="582">
        <v>0.51208791208791204</v>
      </c>
      <c r="Q18" s="570">
        <v>4.66</v>
      </c>
    </row>
    <row r="19" spans="1:17" ht="14.4" customHeight="1" x14ac:dyDescent="0.3">
      <c r="A19" s="565" t="s">
        <v>4714</v>
      </c>
      <c r="B19" s="566" t="s">
        <v>4715</v>
      </c>
      <c r="C19" s="566" t="s">
        <v>4040</v>
      </c>
      <c r="D19" s="566" t="s">
        <v>4723</v>
      </c>
      <c r="E19" s="566" t="s">
        <v>4724</v>
      </c>
      <c r="F19" s="569"/>
      <c r="G19" s="569"/>
      <c r="H19" s="569"/>
      <c r="I19" s="569"/>
      <c r="J19" s="569"/>
      <c r="K19" s="569"/>
      <c r="L19" s="569"/>
      <c r="M19" s="569"/>
      <c r="N19" s="569">
        <v>2500</v>
      </c>
      <c r="O19" s="569">
        <v>13876</v>
      </c>
      <c r="P19" s="582"/>
      <c r="Q19" s="570">
        <v>5.5503999999999998</v>
      </c>
    </row>
    <row r="20" spans="1:17" ht="14.4" customHeight="1" x14ac:dyDescent="0.3">
      <c r="A20" s="565" t="s">
        <v>4714</v>
      </c>
      <c r="B20" s="566" t="s">
        <v>4715</v>
      </c>
      <c r="C20" s="566" t="s">
        <v>4040</v>
      </c>
      <c r="D20" s="566" t="s">
        <v>4725</v>
      </c>
      <c r="E20" s="566" t="s">
        <v>4726</v>
      </c>
      <c r="F20" s="569"/>
      <c r="G20" s="569"/>
      <c r="H20" s="569"/>
      <c r="I20" s="569"/>
      <c r="J20" s="569">
        <v>150</v>
      </c>
      <c r="K20" s="569">
        <v>1084.5</v>
      </c>
      <c r="L20" s="569"/>
      <c r="M20" s="569">
        <v>7.23</v>
      </c>
      <c r="N20" s="569"/>
      <c r="O20" s="569"/>
      <c r="P20" s="582"/>
      <c r="Q20" s="570"/>
    </row>
    <row r="21" spans="1:17" ht="14.4" customHeight="1" x14ac:dyDescent="0.3">
      <c r="A21" s="565" t="s">
        <v>4714</v>
      </c>
      <c r="B21" s="566" t="s">
        <v>4715</v>
      </c>
      <c r="C21" s="566" t="s">
        <v>4040</v>
      </c>
      <c r="D21" s="566" t="s">
        <v>4727</v>
      </c>
      <c r="E21" s="566" t="s">
        <v>4728</v>
      </c>
      <c r="F21" s="569"/>
      <c r="G21" s="569"/>
      <c r="H21" s="569"/>
      <c r="I21" s="569"/>
      <c r="J21" s="569">
        <v>580</v>
      </c>
      <c r="K21" s="569">
        <v>9239.4</v>
      </c>
      <c r="L21" s="569"/>
      <c r="M21" s="569">
        <v>15.93</v>
      </c>
      <c r="N21" s="569"/>
      <c r="O21" s="569"/>
      <c r="P21" s="582"/>
      <c r="Q21" s="570"/>
    </row>
    <row r="22" spans="1:17" ht="14.4" customHeight="1" x14ac:dyDescent="0.3">
      <c r="A22" s="565" t="s">
        <v>4714</v>
      </c>
      <c r="B22" s="566" t="s">
        <v>4715</v>
      </c>
      <c r="C22" s="566" t="s">
        <v>4040</v>
      </c>
      <c r="D22" s="566" t="s">
        <v>4729</v>
      </c>
      <c r="E22" s="566" t="s">
        <v>4730</v>
      </c>
      <c r="F22" s="569">
        <v>1</v>
      </c>
      <c r="G22" s="569">
        <v>2054.9699999999998</v>
      </c>
      <c r="H22" s="569">
        <v>1</v>
      </c>
      <c r="I22" s="569">
        <v>2054.9699999999998</v>
      </c>
      <c r="J22" s="569"/>
      <c r="K22" s="569"/>
      <c r="L22" s="569"/>
      <c r="M22" s="569"/>
      <c r="N22" s="569">
        <v>1</v>
      </c>
      <c r="O22" s="569">
        <v>2261.84</v>
      </c>
      <c r="P22" s="582">
        <v>1.1006681362744957</v>
      </c>
      <c r="Q22" s="570">
        <v>2261.84</v>
      </c>
    </row>
    <row r="23" spans="1:17" ht="14.4" customHeight="1" x14ac:dyDescent="0.3">
      <c r="A23" s="565" t="s">
        <v>4714</v>
      </c>
      <c r="B23" s="566" t="s">
        <v>4715</v>
      </c>
      <c r="C23" s="566" t="s">
        <v>4040</v>
      </c>
      <c r="D23" s="566" t="s">
        <v>4731</v>
      </c>
      <c r="E23" s="566" t="s">
        <v>4732</v>
      </c>
      <c r="F23" s="569">
        <v>410</v>
      </c>
      <c r="G23" s="569">
        <v>14329.5</v>
      </c>
      <c r="H23" s="569">
        <v>1</v>
      </c>
      <c r="I23" s="569">
        <v>34.950000000000003</v>
      </c>
      <c r="J23" s="569">
        <v>411</v>
      </c>
      <c r="K23" s="569">
        <v>12790.32</v>
      </c>
      <c r="L23" s="569">
        <v>0.89258662200355909</v>
      </c>
      <c r="M23" s="569">
        <v>31.12</v>
      </c>
      <c r="N23" s="569">
        <v>418</v>
      </c>
      <c r="O23" s="569">
        <v>13906.86</v>
      </c>
      <c r="P23" s="582">
        <v>0.97050560033497335</v>
      </c>
      <c r="Q23" s="570">
        <v>33.270000000000003</v>
      </c>
    </row>
    <row r="24" spans="1:17" ht="14.4" customHeight="1" x14ac:dyDescent="0.3">
      <c r="A24" s="565" t="s">
        <v>4714</v>
      </c>
      <c r="B24" s="566" t="s">
        <v>4715</v>
      </c>
      <c r="C24" s="566" t="s">
        <v>3874</v>
      </c>
      <c r="D24" s="566" t="s">
        <v>4733</v>
      </c>
      <c r="E24" s="566" t="s">
        <v>4734</v>
      </c>
      <c r="F24" s="569">
        <v>1</v>
      </c>
      <c r="G24" s="569">
        <v>417</v>
      </c>
      <c r="H24" s="569">
        <v>1</v>
      </c>
      <c r="I24" s="569">
        <v>417</v>
      </c>
      <c r="J24" s="569"/>
      <c r="K24" s="569"/>
      <c r="L24" s="569"/>
      <c r="M24" s="569"/>
      <c r="N24" s="569"/>
      <c r="O24" s="569"/>
      <c r="P24" s="582"/>
      <c r="Q24" s="570"/>
    </row>
    <row r="25" spans="1:17" ht="14.4" customHeight="1" x14ac:dyDescent="0.3">
      <c r="A25" s="565" t="s">
        <v>4714</v>
      </c>
      <c r="B25" s="566" t="s">
        <v>4715</v>
      </c>
      <c r="C25" s="566" t="s">
        <v>3874</v>
      </c>
      <c r="D25" s="566" t="s">
        <v>4735</v>
      </c>
      <c r="E25" s="566" t="s">
        <v>4736</v>
      </c>
      <c r="F25" s="569"/>
      <c r="G25" s="569"/>
      <c r="H25" s="569"/>
      <c r="I25" s="569"/>
      <c r="J25" s="569"/>
      <c r="K25" s="569"/>
      <c r="L25" s="569"/>
      <c r="M25" s="569"/>
      <c r="N25" s="569">
        <v>1</v>
      </c>
      <c r="O25" s="569">
        <v>1965</v>
      </c>
      <c r="P25" s="582"/>
      <c r="Q25" s="570">
        <v>1965</v>
      </c>
    </row>
    <row r="26" spans="1:17" ht="14.4" customHeight="1" x14ac:dyDescent="0.3">
      <c r="A26" s="565" t="s">
        <v>4714</v>
      </c>
      <c r="B26" s="566" t="s">
        <v>4715</v>
      </c>
      <c r="C26" s="566" t="s">
        <v>3874</v>
      </c>
      <c r="D26" s="566" t="s">
        <v>4737</v>
      </c>
      <c r="E26" s="566" t="s">
        <v>4738</v>
      </c>
      <c r="F26" s="569"/>
      <c r="G26" s="569"/>
      <c r="H26" s="569"/>
      <c r="I26" s="569"/>
      <c r="J26" s="569">
        <v>1</v>
      </c>
      <c r="K26" s="569">
        <v>1380</v>
      </c>
      <c r="L26" s="569"/>
      <c r="M26" s="569">
        <v>1380</v>
      </c>
      <c r="N26" s="569"/>
      <c r="O26" s="569"/>
      <c r="P26" s="582"/>
      <c r="Q26" s="570"/>
    </row>
    <row r="27" spans="1:17" ht="14.4" customHeight="1" x14ac:dyDescent="0.3">
      <c r="A27" s="565" t="s">
        <v>4714</v>
      </c>
      <c r="B27" s="566" t="s">
        <v>4715</v>
      </c>
      <c r="C27" s="566" t="s">
        <v>3874</v>
      </c>
      <c r="D27" s="566" t="s">
        <v>4739</v>
      </c>
      <c r="E27" s="566" t="s">
        <v>4740</v>
      </c>
      <c r="F27" s="569"/>
      <c r="G27" s="569"/>
      <c r="H27" s="569"/>
      <c r="I27" s="569"/>
      <c r="J27" s="569">
        <v>1</v>
      </c>
      <c r="K27" s="569">
        <v>2236</v>
      </c>
      <c r="L27" s="569"/>
      <c r="M27" s="569">
        <v>2236</v>
      </c>
      <c r="N27" s="569"/>
      <c r="O27" s="569"/>
      <c r="P27" s="582"/>
      <c r="Q27" s="570"/>
    </row>
    <row r="28" spans="1:17" ht="14.4" customHeight="1" x14ac:dyDescent="0.3">
      <c r="A28" s="565" t="s">
        <v>4714</v>
      </c>
      <c r="B28" s="566" t="s">
        <v>4715</v>
      </c>
      <c r="C28" s="566" t="s">
        <v>3874</v>
      </c>
      <c r="D28" s="566" t="s">
        <v>4741</v>
      </c>
      <c r="E28" s="566" t="s">
        <v>4742</v>
      </c>
      <c r="F28" s="569">
        <v>2</v>
      </c>
      <c r="G28" s="569">
        <v>972</v>
      </c>
      <c r="H28" s="569">
        <v>1</v>
      </c>
      <c r="I28" s="569">
        <v>486</v>
      </c>
      <c r="J28" s="569"/>
      <c r="K28" s="569"/>
      <c r="L28" s="569"/>
      <c r="M28" s="569"/>
      <c r="N28" s="569">
        <v>1</v>
      </c>
      <c r="O28" s="569">
        <v>487</v>
      </c>
      <c r="P28" s="582">
        <v>0.50102880658436211</v>
      </c>
      <c r="Q28" s="570">
        <v>487</v>
      </c>
    </row>
    <row r="29" spans="1:17" ht="14.4" customHeight="1" x14ac:dyDescent="0.3">
      <c r="A29" s="565" t="s">
        <v>4714</v>
      </c>
      <c r="B29" s="566" t="s">
        <v>4715</v>
      </c>
      <c r="C29" s="566" t="s">
        <v>3874</v>
      </c>
      <c r="D29" s="566" t="s">
        <v>4743</v>
      </c>
      <c r="E29" s="566" t="s">
        <v>4744</v>
      </c>
      <c r="F29" s="569">
        <v>1</v>
      </c>
      <c r="G29" s="569">
        <v>651</v>
      </c>
      <c r="H29" s="569">
        <v>1</v>
      </c>
      <c r="I29" s="569">
        <v>651</v>
      </c>
      <c r="J29" s="569"/>
      <c r="K29" s="569"/>
      <c r="L29" s="569"/>
      <c r="M29" s="569"/>
      <c r="N29" s="569">
        <v>1</v>
      </c>
      <c r="O29" s="569">
        <v>654</v>
      </c>
      <c r="P29" s="582">
        <v>1.0046082949308757</v>
      </c>
      <c r="Q29" s="570">
        <v>654</v>
      </c>
    </row>
    <row r="30" spans="1:17" ht="14.4" customHeight="1" x14ac:dyDescent="0.3">
      <c r="A30" s="565" t="s">
        <v>4714</v>
      </c>
      <c r="B30" s="566" t="s">
        <v>4715</v>
      </c>
      <c r="C30" s="566" t="s">
        <v>3874</v>
      </c>
      <c r="D30" s="566" t="s">
        <v>4745</v>
      </c>
      <c r="E30" s="566" t="s">
        <v>4746</v>
      </c>
      <c r="F30" s="569"/>
      <c r="G30" s="569"/>
      <c r="H30" s="569"/>
      <c r="I30" s="569"/>
      <c r="J30" s="569">
        <v>1</v>
      </c>
      <c r="K30" s="569">
        <v>1751</v>
      </c>
      <c r="L30" s="569"/>
      <c r="M30" s="569">
        <v>1751</v>
      </c>
      <c r="N30" s="569">
        <v>4</v>
      </c>
      <c r="O30" s="569">
        <v>7016</v>
      </c>
      <c r="P30" s="582"/>
      <c r="Q30" s="570">
        <v>1754</v>
      </c>
    </row>
    <row r="31" spans="1:17" ht="14.4" customHeight="1" x14ac:dyDescent="0.3">
      <c r="A31" s="565" t="s">
        <v>4714</v>
      </c>
      <c r="B31" s="566" t="s">
        <v>4715</v>
      </c>
      <c r="C31" s="566" t="s">
        <v>3874</v>
      </c>
      <c r="D31" s="566" t="s">
        <v>4747</v>
      </c>
      <c r="E31" s="566" t="s">
        <v>4748</v>
      </c>
      <c r="F31" s="569"/>
      <c r="G31" s="569"/>
      <c r="H31" s="569"/>
      <c r="I31" s="569"/>
      <c r="J31" s="569"/>
      <c r="K31" s="569"/>
      <c r="L31" s="569"/>
      <c r="M31" s="569"/>
      <c r="N31" s="569">
        <v>3</v>
      </c>
      <c r="O31" s="569">
        <v>1230</v>
      </c>
      <c r="P31" s="582"/>
      <c r="Q31" s="570">
        <v>410</v>
      </c>
    </row>
    <row r="32" spans="1:17" ht="14.4" customHeight="1" x14ac:dyDescent="0.3">
      <c r="A32" s="565" t="s">
        <v>4714</v>
      </c>
      <c r="B32" s="566" t="s">
        <v>4715</v>
      </c>
      <c r="C32" s="566" t="s">
        <v>3874</v>
      </c>
      <c r="D32" s="566" t="s">
        <v>4749</v>
      </c>
      <c r="E32" s="566" t="s">
        <v>4750</v>
      </c>
      <c r="F32" s="569"/>
      <c r="G32" s="569"/>
      <c r="H32" s="569"/>
      <c r="I32" s="569"/>
      <c r="J32" s="569"/>
      <c r="K32" s="569"/>
      <c r="L32" s="569"/>
      <c r="M32" s="569"/>
      <c r="N32" s="569">
        <v>1</v>
      </c>
      <c r="O32" s="569">
        <v>14328</v>
      </c>
      <c r="P32" s="582"/>
      <c r="Q32" s="570">
        <v>14328</v>
      </c>
    </row>
    <row r="33" spans="1:17" ht="14.4" customHeight="1" x14ac:dyDescent="0.3">
      <c r="A33" s="565" t="s">
        <v>4112</v>
      </c>
      <c r="B33" s="566" t="s">
        <v>4751</v>
      </c>
      <c r="C33" s="566" t="s">
        <v>3874</v>
      </c>
      <c r="D33" s="566" t="s">
        <v>4752</v>
      </c>
      <c r="E33" s="566" t="s">
        <v>4753</v>
      </c>
      <c r="F33" s="569"/>
      <c r="G33" s="569"/>
      <c r="H33" s="569"/>
      <c r="I33" s="569"/>
      <c r="J33" s="569">
        <v>1</v>
      </c>
      <c r="K33" s="569">
        <v>1236</v>
      </c>
      <c r="L33" s="569"/>
      <c r="M33" s="569">
        <v>1236</v>
      </c>
      <c r="N33" s="569"/>
      <c r="O33" s="569"/>
      <c r="P33" s="582"/>
      <c r="Q33" s="570"/>
    </row>
    <row r="34" spans="1:17" ht="14.4" customHeight="1" x14ac:dyDescent="0.3">
      <c r="A34" s="565" t="s">
        <v>4112</v>
      </c>
      <c r="B34" s="566" t="s">
        <v>4751</v>
      </c>
      <c r="C34" s="566" t="s">
        <v>3874</v>
      </c>
      <c r="D34" s="566" t="s">
        <v>4754</v>
      </c>
      <c r="E34" s="566" t="s">
        <v>4755</v>
      </c>
      <c r="F34" s="569"/>
      <c r="G34" s="569"/>
      <c r="H34" s="569"/>
      <c r="I34" s="569"/>
      <c r="J34" s="569">
        <v>3</v>
      </c>
      <c r="K34" s="569">
        <v>69</v>
      </c>
      <c r="L34" s="569"/>
      <c r="M34" s="569">
        <v>23</v>
      </c>
      <c r="N34" s="569"/>
      <c r="O34" s="569"/>
      <c r="P34" s="582"/>
      <c r="Q34" s="570"/>
    </row>
    <row r="35" spans="1:17" ht="14.4" customHeight="1" x14ac:dyDescent="0.3">
      <c r="A35" s="565" t="s">
        <v>4112</v>
      </c>
      <c r="B35" s="566" t="s">
        <v>4751</v>
      </c>
      <c r="C35" s="566" t="s">
        <v>3874</v>
      </c>
      <c r="D35" s="566" t="s">
        <v>4756</v>
      </c>
      <c r="E35" s="566" t="s">
        <v>4757</v>
      </c>
      <c r="F35" s="569"/>
      <c r="G35" s="569"/>
      <c r="H35" s="569"/>
      <c r="I35" s="569"/>
      <c r="J35" s="569">
        <v>3</v>
      </c>
      <c r="K35" s="569">
        <v>1266</v>
      </c>
      <c r="L35" s="569"/>
      <c r="M35" s="569">
        <v>422</v>
      </c>
      <c r="N35" s="569"/>
      <c r="O35" s="569"/>
      <c r="P35" s="582"/>
      <c r="Q35" s="570"/>
    </row>
    <row r="36" spans="1:17" ht="14.4" customHeight="1" x14ac:dyDescent="0.3">
      <c r="A36" s="565" t="s">
        <v>4112</v>
      </c>
      <c r="B36" s="566" t="s">
        <v>4751</v>
      </c>
      <c r="C36" s="566" t="s">
        <v>3874</v>
      </c>
      <c r="D36" s="566" t="s">
        <v>4758</v>
      </c>
      <c r="E36" s="566" t="s">
        <v>4759</v>
      </c>
      <c r="F36" s="569"/>
      <c r="G36" s="569"/>
      <c r="H36" s="569"/>
      <c r="I36" s="569"/>
      <c r="J36" s="569">
        <v>3</v>
      </c>
      <c r="K36" s="569">
        <v>3000</v>
      </c>
      <c r="L36" s="569"/>
      <c r="M36" s="569">
        <v>1000</v>
      </c>
      <c r="N36" s="569"/>
      <c r="O36" s="569"/>
      <c r="P36" s="582"/>
      <c r="Q36" s="570"/>
    </row>
    <row r="37" spans="1:17" ht="14.4" customHeight="1" x14ac:dyDescent="0.3">
      <c r="A37" s="565" t="s">
        <v>4112</v>
      </c>
      <c r="B37" s="566" t="s">
        <v>4760</v>
      </c>
      <c r="C37" s="566" t="s">
        <v>3874</v>
      </c>
      <c r="D37" s="566" t="s">
        <v>4761</v>
      </c>
      <c r="E37" s="566" t="s">
        <v>4762</v>
      </c>
      <c r="F37" s="569"/>
      <c r="G37" s="569"/>
      <c r="H37" s="569"/>
      <c r="I37" s="569"/>
      <c r="J37" s="569">
        <v>15</v>
      </c>
      <c r="K37" s="569">
        <v>5205</v>
      </c>
      <c r="L37" s="569"/>
      <c r="M37" s="569">
        <v>347</v>
      </c>
      <c r="N37" s="569"/>
      <c r="O37" s="569"/>
      <c r="P37" s="582"/>
      <c r="Q37" s="570"/>
    </row>
    <row r="38" spans="1:17" ht="14.4" customHeight="1" x14ac:dyDescent="0.3">
      <c r="A38" s="565" t="s">
        <v>4112</v>
      </c>
      <c r="B38" s="566" t="s">
        <v>4760</v>
      </c>
      <c r="C38" s="566" t="s">
        <v>3874</v>
      </c>
      <c r="D38" s="566" t="s">
        <v>4763</v>
      </c>
      <c r="E38" s="566" t="s">
        <v>4764</v>
      </c>
      <c r="F38" s="569">
        <v>3</v>
      </c>
      <c r="G38" s="569">
        <v>792</v>
      </c>
      <c r="H38" s="569">
        <v>1</v>
      </c>
      <c r="I38" s="569">
        <v>264</v>
      </c>
      <c r="J38" s="569">
        <v>1</v>
      </c>
      <c r="K38" s="569">
        <v>264</v>
      </c>
      <c r="L38" s="569">
        <v>0.33333333333333331</v>
      </c>
      <c r="M38" s="569">
        <v>264</v>
      </c>
      <c r="N38" s="569"/>
      <c r="O38" s="569"/>
      <c r="P38" s="582"/>
      <c r="Q38" s="570"/>
    </row>
    <row r="39" spans="1:17" ht="14.4" customHeight="1" x14ac:dyDescent="0.3">
      <c r="A39" s="565" t="s">
        <v>4112</v>
      </c>
      <c r="B39" s="566" t="s">
        <v>4760</v>
      </c>
      <c r="C39" s="566" t="s">
        <v>3874</v>
      </c>
      <c r="D39" s="566" t="s">
        <v>4765</v>
      </c>
      <c r="E39" s="566" t="s">
        <v>4766</v>
      </c>
      <c r="F39" s="569">
        <v>3</v>
      </c>
      <c r="G39" s="569">
        <v>567</v>
      </c>
      <c r="H39" s="569">
        <v>1</v>
      </c>
      <c r="I39" s="569">
        <v>189</v>
      </c>
      <c r="J39" s="569">
        <v>1</v>
      </c>
      <c r="K39" s="569">
        <v>189</v>
      </c>
      <c r="L39" s="569">
        <v>0.33333333333333331</v>
      </c>
      <c r="M39" s="569">
        <v>189</v>
      </c>
      <c r="N39" s="569">
        <v>1</v>
      </c>
      <c r="O39" s="569">
        <v>189</v>
      </c>
      <c r="P39" s="582">
        <v>0.33333333333333331</v>
      </c>
      <c r="Q39" s="570">
        <v>189</v>
      </c>
    </row>
    <row r="40" spans="1:17" ht="14.4" customHeight="1" x14ac:dyDescent="0.3">
      <c r="A40" s="565" t="s">
        <v>4112</v>
      </c>
      <c r="B40" s="566" t="s">
        <v>4760</v>
      </c>
      <c r="C40" s="566" t="s">
        <v>3874</v>
      </c>
      <c r="D40" s="566" t="s">
        <v>4767</v>
      </c>
      <c r="E40" s="566" t="s">
        <v>4768</v>
      </c>
      <c r="F40" s="569">
        <v>16</v>
      </c>
      <c r="G40" s="569">
        <v>5600</v>
      </c>
      <c r="H40" s="569">
        <v>1</v>
      </c>
      <c r="I40" s="569">
        <v>350</v>
      </c>
      <c r="J40" s="569">
        <v>14</v>
      </c>
      <c r="K40" s="569">
        <v>4900</v>
      </c>
      <c r="L40" s="569">
        <v>0.875</v>
      </c>
      <c r="M40" s="569">
        <v>350</v>
      </c>
      <c r="N40" s="569">
        <v>11</v>
      </c>
      <c r="O40" s="569">
        <v>3850</v>
      </c>
      <c r="P40" s="582">
        <v>0.6875</v>
      </c>
      <c r="Q40" s="570">
        <v>350</v>
      </c>
    </row>
    <row r="41" spans="1:17" ht="14.4" customHeight="1" x14ac:dyDescent="0.3">
      <c r="A41" s="565" t="s">
        <v>4112</v>
      </c>
      <c r="B41" s="566" t="s">
        <v>4760</v>
      </c>
      <c r="C41" s="566" t="s">
        <v>3874</v>
      </c>
      <c r="D41" s="566" t="s">
        <v>4769</v>
      </c>
      <c r="E41" s="566" t="s">
        <v>4770</v>
      </c>
      <c r="F41" s="569">
        <v>580</v>
      </c>
      <c r="G41" s="569">
        <v>37120</v>
      </c>
      <c r="H41" s="569">
        <v>1</v>
      </c>
      <c r="I41" s="569">
        <v>64</v>
      </c>
      <c r="J41" s="569">
        <v>622</v>
      </c>
      <c r="K41" s="569">
        <v>39808</v>
      </c>
      <c r="L41" s="569">
        <v>1.0724137931034483</v>
      </c>
      <c r="M41" s="569">
        <v>64</v>
      </c>
      <c r="N41" s="569">
        <v>429</v>
      </c>
      <c r="O41" s="569">
        <v>27885</v>
      </c>
      <c r="P41" s="582">
        <v>0.75121228448275867</v>
      </c>
      <c r="Q41" s="570">
        <v>65</v>
      </c>
    </row>
    <row r="42" spans="1:17" ht="14.4" customHeight="1" x14ac:dyDescent="0.3">
      <c r="A42" s="565" t="s">
        <v>4112</v>
      </c>
      <c r="B42" s="566" t="s">
        <v>4760</v>
      </c>
      <c r="C42" s="566" t="s">
        <v>3874</v>
      </c>
      <c r="D42" s="566" t="s">
        <v>4771</v>
      </c>
      <c r="E42" s="566" t="s">
        <v>4772</v>
      </c>
      <c r="F42" s="569">
        <v>3</v>
      </c>
      <c r="G42" s="569">
        <v>1632</v>
      </c>
      <c r="H42" s="569">
        <v>1</v>
      </c>
      <c r="I42" s="569">
        <v>544</v>
      </c>
      <c r="J42" s="569">
        <v>2</v>
      </c>
      <c r="K42" s="569">
        <v>1088</v>
      </c>
      <c r="L42" s="569">
        <v>0.66666666666666663</v>
      </c>
      <c r="M42" s="569">
        <v>544</v>
      </c>
      <c r="N42" s="569"/>
      <c r="O42" s="569"/>
      <c r="P42" s="582"/>
      <c r="Q42" s="570"/>
    </row>
    <row r="43" spans="1:17" ht="14.4" customHeight="1" x14ac:dyDescent="0.3">
      <c r="A43" s="565" t="s">
        <v>4112</v>
      </c>
      <c r="B43" s="566" t="s">
        <v>4760</v>
      </c>
      <c r="C43" s="566" t="s">
        <v>3874</v>
      </c>
      <c r="D43" s="566" t="s">
        <v>4773</v>
      </c>
      <c r="E43" s="566" t="s">
        <v>4774</v>
      </c>
      <c r="F43" s="569"/>
      <c r="G43" s="569"/>
      <c r="H43" s="569"/>
      <c r="I43" s="569"/>
      <c r="J43" s="569">
        <v>1</v>
      </c>
      <c r="K43" s="569">
        <v>542</v>
      </c>
      <c r="L43" s="569"/>
      <c r="M43" s="569">
        <v>542</v>
      </c>
      <c r="N43" s="569"/>
      <c r="O43" s="569"/>
      <c r="P43" s="582"/>
      <c r="Q43" s="570"/>
    </row>
    <row r="44" spans="1:17" ht="14.4" customHeight="1" x14ac:dyDescent="0.3">
      <c r="A44" s="565" t="s">
        <v>4112</v>
      </c>
      <c r="B44" s="566" t="s">
        <v>4760</v>
      </c>
      <c r="C44" s="566" t="s">
        <v>3874</v>
      </c>
      <c r="D44" s="566" t="s">
        <v>4775</v>
      </c>
      <c r="E44" s="566" t="s">
        <v>4776</v>
      </c>
      <c r="F44" s="569"/>
      <c r="G44" s="569"/>
      <c r="H44" s="569"/>
      <c r="I44" s="569"/>
      <c r="J44" s="569">
        <v>1</v>
      </c>
      <c r="K44" s="569">
        <v>649</v>
      </c>
      <c r="L44" s="569"/>
      <c r="M44" s="569">
        <v>649</v>
      </c>
      <c r="N44" s="569"/>
      <c r="O44" s="569"/>
      <c r="P44" s="582"/>
      <c r="Q44" s="570"/>
    </row>
    <row r="45" spans="1:17" ht="14.4" customHeight="1" x14ac:dyDescent="0.3">
      <c r="A45" s="565" t="s">
        <v>4112</v>
      </c>
      <c r="B45" s="566" t="s">
        <v>4760</v>
      </c>
      <c r="C45" s="566" t="s">
        <v>3874</v>
      </c>
      <c r="D45" s="566" t="s">
        <v>2981</v>
      </c>
      <c r="E45" s="566" t="s">
        <v>4777</v>
      </c>
      <c r="F45" s="569">
        <v>3</v>
      </c>
      <c r="G45" s="569">
        <v>1767</v>
      </c>
      <c r="H45" s="569">
        <v>1</v>
      </c>
      <c r="I45" s="569">
        <v>589</v>
      </c>
      <c r="J45" s="569">
        <v>1</v>
      </c>
      <c r="K45" s="569">
        <v>589</v>
      </c>
      <c r="L45" s="569">
        <v>0.33333333333333331</v>
      </c>
      <c r="M45" s="569">
        <v>589</v>
      </c>
      <c r="N45" s="569"/>
      <c r="O45" s="569"/>
      <c r="P45" s="582"/>
      <c r="Q45" s="570"/>
    </row>
    <row r="46" spans="1:17" ht="14.4" customHeight="1" x14ac:dyDescent="0.3">
      <c r="A46" s="565" t="s">
        <v>4112</v>
      </c>
      <c r="B46" s="566" t="s">
        <v>4760</v>
      </c>
      <c r="C46" s="566" t="s">
        <v>3874</v>
      </c>
      <c r="D46" s="566" t="s">
        <v>1775</v>
      </c>
      <c r="E46" s="566" t="s">
        <v>4778</v>
      </c>
      <c r="F46" s="569">
        <v>3</v>
      </c>
      <c r="G46" s="569">
        <v>1767</v>
      </c>
      <c r="H46" s="569">
        <v>1</v>
      </c>
      <c r="I46" s="569">
        <v>589</v>
      </c>
      <c r="J46" s="569">
        <v>1</v>
      </c>
      <c r="K46" s="569">
        <v>589</v>
      </c>
      <c r="L46" s="569">
        <v>0.33333333333333331</v>
      </c>
      <c r="M46" s="569">
        <v>589</v>
      </c>
      <c r="N46" s="569"/>
      <c r="O46" s="569"/>
      <c r="P46" s="582"/>
      <c r="Q46" s="570"/>
    </row>
    <row r="47" spans="1:17" ht="14.4" customHeight="1" x14ac:dyDescent="0.3">
      <c r="A47" s="565" t="s">
        <v>4112</v>
      </c>
      <c r="B47" s="566" t="s">
        <v>4760</v>
      </c>
      <c r="C47" s="566" t="s">
        <v>3874</v>
      </c>
      <c r="D47" s="566" t="s">
        <v>4779</v>
      </c>
      <c r="E47" s="566" t="s">
        <v>4780</v>
      </c>
      <c r="F47" s="569"/>
      <c r="G47" s="569"/>
      <c r="H47" s="569"/>
      <c r="I47" s="569"/>
      <c r="J47" s="569">
        <v>1</v>
      </c>
      <c r="K47" s="569">
        <v>563</v>
      </c>
      <c r="L47" s="569"/>
      <c r="M47" s="569">
        <v>563</v>
      </c>
      <c r="N47" s="569"/>
      <c r="O47" s="569"/>
      <c r="P47" s="582"/>
      <c r="Q47" s="570"/>
    </row>
    <row r="48" spans="1:17" ht="14.4" customHeight="1" x14ac:dyDescent="0.3">
      <c r="A48" s="565" t="s">
        <v>4112</v>
      </c>
      <c r="B48" s="566" t="s">
        <v>4760</v>
      </c>
      <c r="C48" s="566" t="s">
        <v>3874</v>
      </c>
      <c r="D48" s="566" t="s">
        <v>4781</v>
      </c>
      <c r="E48" s="566" t="s">
        <v>4782</v>
      </c>
      <c r="F48" s="569">
        <v>3</v>
      </c>
      <c r="G48" s="569">
        <v>1842</v>
      </c>
      <c r="H48" s="569">
        <v>1</v>
      </c>
      <c r="I48" s="569">
        <v>614</v>
      </c>
      <c r="J48" s="569">
        <v>1</v>
      </c>
      <c r="K48" s="569">
        <v>614</v>
      </c>
      <c r="L48" s="569">
        <v>0.33333333333333331</v>
      </c>
      <c r="M48" s="569">
        <v>614</v>
      </c>
      <c r="N48" s="569"/>
      <c r="O48" s="569"/>
      <c r="P48" s="582"/>
      <c r="Q48" s="570"/>
    </row>
    <row r="49" spans="1:17" ht="14.4" customHeight="1" x14ac:dyDescent="0.3">
      <c r="A49" s="565" t="s">
        <v>4112</v>
      </c>
      <c r="B49" s="566" t="s">
        <v>4760</v>
      </c>
      <c r="C49" s="566" t="s">
        <v>3874</v>
      </c>
      <c r="D49" s="566" t="s">
        <v>4783</v>
      </c>
      <c r="E49" s="566" t="s">
        <v>4784</v>
      </c>
      <c r="F49" s="569">
        <v>3</v>
      </c>
      <c r="G49" s="569">
        <v>2202</v>
      </c>
      <c r="H49" s="569">
        <v>1</v>
      </c>
      <c r="I49" s="569">
        <v>734</v>
      </c>
      <c r="J49" s="569">
        <v>1</v>
      </c>
      <c r="K49" s="569">
        <v>734</v>
      </c>
      <c r="L49" s="569">
        <v>0.33333333333333331</v>
      </c>
      <c r="M49" s="569">
        <v>734</v>
      </c>
      <c r="N49" s="569"/>
      <c r="O49" s="569"/>
      <c r="P49" s="582"/>
      <c r="Q49" s="570"/>
    </row>
    <row r="50" spans="1:17" ht="14.4" customHeight="1" x14ac:dyDescent="0.3">
      <c r="A50" s="565" t="s">
        <v>4112</v>
      </c>
      <c r="B50" s="566" t="s">
        <v>4760</v>
      </c>
      <c r="C50" s="566" t="s">
        <v>3874</v>
      </c>
      <c r="D50" s="566" t="s">
        <v>4785</v>
      </c>
      <c r="E50" s="566" t="s">
        <v>4786</v>
      </c>
      <c r="F50" s="569">
        <v>3</v>
      </c>
      <c r="G50" s="569">
        <v>1029</v>
      </c>
      <c r="H50" s="569">
        <v>1</v>
      </c>
      <c r="I50" s="569">
        <v>343</v>
      </c>
      <c r="J50" s="569">
        <v>1</v>
      </c>
      <c r="K50" s="569">
        <v>344</v>
      </c>
      <c r="L50" s="569">
        <v>0.33430515063168126</v>
      </c>
      <c r="M50" s="569">
        <v>344</v>
      </c>
      <c r="N50" s="569"/>
      <c r="O50" s="569"/>
      <c r="P50" s="582"/>
      <c r="Q50" s="570"/>
    </row>
    <row r="51" spans="1:17" ht="14.4" customHeight="1" x14ac:dyDescent="0.3">
      <c r="A51" s="565" t="s">
        <v>4112</v>
      </c>
      <c r="B51" s="566" t="s">
        <v>4760</v>
      </c>
      <c r="C51" s="566" t="s">
        <v>3874</v>
      </c>
      <c r="D51" s="566" t="s">
        <v>4787</v>
      </c>
      <c r="E51" s="566" t="s">
        <v>4788</v>
      </c>
      <c r="F51" s="569">
        <v>1</v>
      </c>
      <c r="G51" s="569">
        <v>325</v>
      </c>
      <c r="H51" s="569">
        <v>1</v>
      </c>
      <c r="I51" s="569">
        <v>325</v>
      </c>
      <c r="J51" s="569">
        <v>1</v>
      </c>
      <c r="K51" s="569">
        <v>326</v>
      </c>
      <c r="L51" s="569">
        <v>1.003076923076923</v>
      </c>
      <c r="M51" s="569">
        <v>326</v>
      </c>
      <c r="N51" s="569"/>
      <c r="O51" s="569"/>
      <c r="P51" s="582"/>
      <c r="Q51" s="570"/>
    </row>
    <row r="52" spans="1:17" ht="14.4" customHeight="1" x14ac:dyDescent="0.3">
      <c r="A52" s="565" t="s">
        <v>4112</v>
      </c>
      <c r="B52" s="566" t="s">
        <v>4760</v>
      </c>
      <c r="C52" s="566" t="s">
        <v>3874</v>
      </c>
      <c r="D52" s="566" t="s">
        <v>4789</v>
      </c>
      <c r="E52" s="566" t="s">
        <v>4790</v>
      </c>
      <c r="F52" s="569">
        <v>3</v>
      </c>
      <c r="G52" s="569">
        <v>2211</v>
      </c>
      <c r="H52" s="569">
        <v>1</v>
      </c>
      <c r="I52" s="569">
        <v>737</v>
      </c>
      <c r="J52" s="569">
        <v>1</v>
      </c>
      <c r="K52" s="569">
        <v>737</v>
      </c>
      <c r="L52" s="569">
        <v>0.33333333333333331</v>
      </c>
      <c r="M52" s="569">
        <v>737</v>
      </c>
      <c r="N52" s="569"/>
      <c r="O52" s="569"/>
      <c r="P52" s="582"/>
      <c r="Q52" s="570"/>
    </row>
    <row r="53" spans="1:17" ht="14.4" customHeight="1" x14ac:dyDescent="0.3">
      <c r="A53" s="565" t="s">
        <v>4112</v>
      </c>
      <c r="B53" s="566" t="s">
        <v>4760</v>
      </c>
      <c r="C53" s="566" t="s">
        <v>3874</v>
      </c>
      <c r="D53" s="566" t="s">
        <v>4791</v>
      </c>
      <c r="E53" s="566" t="s">
        <v>4792</v>
      </c>
      <c r="F53" s="569">
        <v>60</v>
      </c>
      <c r="G53" s="569">
        <v>1380</v>
      </c>
      <c r="H53" s="569">
        <v>1</v>
      </c>
      <c r="I53" s="569">
        <v>23</v>
      </c>
      <c r="J53" s="569">
        <v>75</v>
      </c>
      <c r="K53" s="569">
        <v>1725</v>
      </c>
      <c r="L53" s="569">
        <v>1.25</v>
      </c>
      <c r="M53" s="569">
        <v>23</v>
      </c>
      <c r="N53" s="569">
        <v>51</v>
      </c>
      <c r="O53" s="569">
        <v>1224</v>
      </c>
      <c r="P53" s="582">
        <v>0.88695652173913042</v>
      </c>
      <c r="Q53" s="570">
        <v>24</v>
      </c>
    </row>
    <row r="54" spans="1:17" ht="14.4" customHeight="1" x14ac:dyDescent="0.3">
      <c r="A54" s="565" t="s">
        <v>4112</v>
      </c>
      <c r="B54" s="566" t="s">
        <v>4760</v>
      </c>
      <c r="C54" s="566" t="s">
        <v>3874</v>
      </c>
      <c r="D54" s="566" t="s">
        <v>4793</v>
      </c>
      <c r="E54" s="566" t="s">
        <v>4794</v>
      </c>
      <c r="F54" s="569"/>
      <c r="G54" s="569"/>
      <c r="H54" s="569"/>
      <c r="I54" s="569"/>
      <c r="J54" s="569">
        <v>1</v>
      </c>
      <c r="K54" s="569">
        <v>675</v>
      </c>
      <c r="L54" s="569"/>
      <c r="M54" s="569">
        <v>675</v>
      </c>
      <c r="N54" s="569"/>
      <c r="O54" s="569"/>
      <c r="P54" s="582"/>
      <c r="Q54" s="570"/>
    </row>
    <row r="55" spans="1:17" ht="14.4" customHeight="1" x14ac:dyDescent="0.3">
      <c r="A55" s="565" t="s">
        <v>4112</v>
      </c>
      <c r="B55" s="566" t="s">
        <v>4760</v>
      </c>
      <c r="C55" s="566" t="s">
        <v>3874</v>
      </c>
      <c r="D55" s="566" t="s">
        <v>4795</v>
      </c>
      <c r="E55" s="566" t="s">
        <v>4796</v>
      </c>
      <c r="F55" s="569">
        <v>23</v>
      </c>
      <c r="G55" s="569">
        <v>529</v>
      </c>
      <c r="H55" s="569">
        <v>1</v>
      </c>
      <c r="I55" s="569">
        <v>23</v>
      </c>
      <c r="J55" s="569">
        <v>19</v>
      </c>
      <c r="K55" s="569">
        <v>437</v>
      </c>
      <c r="L55" s="569">
        <v>0.82608695652173914</v>
      </c>
      <c r="M55" s="569">
        <v>23</v>
      </c>
      <c r="N55" s="569">
        <v>13</v>
      </c>
      <c r="O55" s="569">
        <v>299</v>
      </c>
      <c r="P55" s="582">
        <v>0.56521739130434778</v>
      </c>
      <c r="Q55" s="570">
        <v>23</v>
      </c>
    </row>
    <row r="56" spans="1:17" ht="14.4" customHeight="1" x14ac:dyDescent="0.3">
      <c r="A56" s="565" t="s">
        <v>4112</v>
      </c>
      <c r="B56" s="566" t="s">
        <v>4760</v>
      </c>
      <c r="C56" s="566" t="s">
        <v>3874</v>
      </c>
      <c r="D56" s="566" t="s">
        <v>4797</v>
      </c>
      <c r="E56" s="566" t="s">
        <v>4798</v>
      </c>
      <c r="F56" s="569">
        <v>3</v>
      </c>
      <c r="G56" s="569">
        <v>648</v>
      </c>
      <c r="H56" s="569">
        <v>1</v>
      </c>
      <c r="I56" s="569">
        <v>216</v>
      </c>
      <c r="J56" s="569">
        <v>2</v>
      </c>
      <c r="K56" s="569">
        <v>432</v>
      </c>
      <c r="L56" s="569">
        <v>0.66666666666666663</v>
      </c>
      <c r="M56" s="569">
        <v>216</v>
      </c>
      <c r="N56" s="569">
        <v>4</v>
      </c>
      <c r="O56" s="569">
        <v>864</v>
      </c>
      <c r="P56" s="582">
        <v>1.3333333333333333</v>
      </c>
      <c r="Q56" s="570">
        <v>216</v>
      </c>
    </row>
    <row r="57" spans="1:17" ht="14.4" customHeight="1" x14ac:dyDescent="0.3">
      <c r="A57" s="565" t="s">
        <v>4112</v>
      </c>
      <c r="B57" s="566" t="s">
        <v>4760</v>
      </c>
      <c r="C57" s="566" t="s">
        <v>3874</v>
      </c>
      <c r="D57" s="566" t="s">
        <v>4799</v>
      </c>
      <c r="E57" s="566" t="s">
        <v>4800</v>
      </c>
      <c r="F57" s="569"/>
      <c r="G57" s="569"/>
      <c r="H57" s="569"/>
      <c r="I57" s="569"/>
      <c r="J57" s="569">
        <v>1</v>
      </c>
      <c r="K57" s="569">
        <v>253</v>
      </c>
      <c r="L57" s="569"/>
      <c r="M57" s="569">
        <v>253</v>
      </c>
      <c r="N57" s="569">
        <v>3</v>
      </c>
      <c r="O57" s="569">
        <v>759</v>
      </c>
      <c r="P57" s="582"/>
      <c r="Q57" s="570">
        <v>253</v>
      </c>
    </row>
    <row r="58" spans="1:17" ht="14.4" customHeight="1" x14ac:dyDescent="0.3">
      <c r="A58" s="565" t="s">
        <v>4112</v>
      </c>
      <c r="B58" s="566" t="s">
        <v>4760</v>
      </c>
      <c r="C58" s="566" t="s">
        <v>3874</v>
      </c>
      <c r="D58" s="566" t="s">
        <v>4801</v>
      </c>
      <c r="E58" s="566" t="s">
        <v>4802</v>
      </c>
      <c r="F58" s="569">
        <v>1</v>
      </c>
      <c r="G58" s="569">
        <v>34</v>
      </c>
      <c r="H58" s="569">
        <v>1</v>
      </c>
      <c r="I58" s="569">
        <v>34</v>
      </c>
      <c r="J58" s="569"/>
      <c r="K58" s="569"/>
      <c r="L58" s="569"/>
      <c r="M58" s="569"/>
      <c r="N58" s="569"/>
      <c r="O58" s="569"/>
      <c r="P58" s="582"/>
      <c r="Q58" s="570"/>
    </row>
    <row r="59" spans="1:17" ht="14.4" customHeight="1" x14ac:dyDescent="0.3">
      <c r="A59" s="565" t="s">
        <v>4112</v>
      </c>
      <c r="B59" s="566" t="s">
        <v>4760</v>
      </c>
      <c r="C59" s="566" t="s">
        <v>3874</v>
      </c>
      <c r="D59" s="566" t="s">
        <v>4803</v>
      </c>
      <c r="E59" s="566" t="s">
        <v>4804</v>
      </c>
      <c r="F59" s="569"/>
      <c r="G59" s="569"/>
      <c r="H59" s="569"/>
      <c r="I59" s="569"/>
      <c r="J59" s="569">
        <v>2</v>
      </c>
      <c r="K59" s="569">
        <v>108</v>
      </c>
      <c r="L59" s="569"/>
      <c r="M59" s="569">
        <v>54</v>
      </c>
      <c r="N59" s="569">
        <v>2</v>
      </c>
      <c r="O59" s="569">
        <v>108</v>
      </c>
      <c r="P59" s="582"/>
      <c r="Q59" s="570">
        <v>54</v>
      </c>
    </row>
    <row r="60" spans="1:17" ht="14.4" customHeight="1" x14ac:dyDescent="0.3">
      <c r="A60" s="565" t="s">
        <v>4112</v>
      </c>
      <c r="B60" s="566" t="s">
        <v>4760</v>
      </c>
      <c r="C60" s="566" t="s">
        <v>3874</v>
      </c>
      <c r="D60" s="566" t="s">
        <v>4805</v>
      </c>
      <c r="E60" s="566" t="s">
        <v>4806</v>
      </c>
      <c r="F60" s="569">
        <v>264</v>
      </c>
      <c r="G60" s="569">
        <v>20328</v>
      </c>
      <c r="H60" s="569">
        <v>1</v>
      </c>
      <c r="I60" s="569">
        <v>77</v>
      </c>
      <c r="J60" s="569">
        <v>269</v>
      </c>
      <c r="K60" s="569">
        <v>20713</v>
      </c>
      <c r="L60" s="569">
        <v>1.018939393939394</v>
      </c>
      <c r="M60" s="569">
        <v>77</v>
      </c>
      <c r="N60" s="569">
        <v>196</v>
      </c>
      <c r="O60" s="569">
        <v>15092</v>
      </c>
      <c r="P60" s="582">
        <v>0.74242424242424243</v>
      </c>
      <c r="Q60" s="570">
        <v>77</v>
      </c>
    </row>
    <row r="61" spans="1:17" ht="14.4" customHeight="1" x14ac:dyDescent="0.3">
      <c r="A61" s="565" t="s">
        <v>4112</v>
      </c>
      <c r="B61" s="566" t="s">
        <v>4760</v>
      </c>
      <c r="C61" s="566" t="s">
        <v>3874</v>
      </c>
      <c r="D61" s="566" t="s">
        <v>4807</v>
      </c>
      <c r="E61" s="566" t="s">
        <v>4808</v>
      </c>
      <c r="F61" s="569">
        <v>84</v>
      </c>
      <c r="G61" s="569">
        <v>1848</v>
      </c>
      <c r="H61" s="569">
        <v>1</v>
      </c>
      <c r="I61" s="569">
        <v>22</v>
      </c>
      <c r="J61" s="569">
        <v>95</v>
      </c>
      <c r="K61" s="569">
        <v>2090</v>
      </c>
      <c r="L61" s="569">
        <v>1.1309523809523809</v>
      </c>
      <c r="M61" s="569">
        <v>22</v>
      </c>
      <c r="N61" s="569">
        <v>64</v>
      </c>
      <c r="O61" s="569">
        <v>1408</v>
      </c>
      <c r="P61" s="582">
        <v>0.76190476190476186</v>
      </c>
      <c r="Q61" s="570">
        <v>22</v>
      </c>
    </row>
    <row r="62" spans="1:17" ht="14.4" customHeight="1" x14ac:dyDescent="0.3">
      <c r="A62" s="565" t="s">
        <v>4112</v>
      </c>
      <c r="B62" s="566" t="s">
        <v>4760</v>
      </c>
      <c r="C62" s="566" t="s">
        <v>3874</v>
      </c>
      <c r="D62" s="566" t="s">
        <v>4809</v>
      </c>
      <c r="E62" s="566" t="s">
        <v>4810</v>
      </c>
      <c r="F62" s="569">
        <v>1</v>
      </c>
      <c r="G62" s="569">
        <v>475</v>
      </c>
      <c r="H62" s="569">
        <v>1</v>
      </c>
      <c r="I62" s="569">
        <v>475</v>
      </c>
      <c r="J62" s="569"/>
      <c r="K62" s="569"/>
      <c r="L62" s="569"/>
      <c r="M62" s="569"/>
      <c r="N62" s="569"/>
      <c r="O62" s="569"/>
      <c r="P62" s="582"/>
      <c r="Q62" s="570"/>
    </row>
    <row r="63" spans="1:17" ht="14.4" customHeight="1" x14ac:dyDescent="0.3">
      <c r="A63" s="565" t="s">
        <v>4112</v>
      </c>
      <c r="B63" s="566" t="s">
        <v>4760</v>
      </c>
      <c r="C63" s="566" t="s">
        <v>3874</v>
      </c>
      <c r="D63" s="566" t="s">
        <v>4811</v>
      </c>
      <c r="E63" s="566" t="s">
        <v>4812</v>
      </c>
      <c r="F63" s="569">
        <v>4</v>
      </c>
      <c r="G63" s="569">
        <v>720</v>
      </c>
      <c r="H63" s="569">
        <v>1</v>
      </c>
      <c r="I63" s="569">
        <v>180</v>
      </c>
      <c r="J63" s="569">
        <v>1</v>
      </c>
      <c r="K63" s="569">
        <v>180</v>
      </c>
      <c r="L63" s="569">
        <v>0.25</v>
      </c>
      <c r="M63" s="569">
        <v>180</v>
      </c>
      <c r="N63" s="569">
        <v>1</v>
      </c>
      <c r="O63" s="569">
        <v>180</v>
      </c>
      <c r="P63" s="582">
        <v>0.25</v>
      </c>
      <c r="Q63" s="570">
        <v>180</v>
      </c>
    </row>
    <row r="64" spans="1:17" ht="14.4" customHeight="1" x14ac:dyDescent="0.3">
      <c r="A64" s="565" t="s">
        <v>4112</v>
      </c>
      <c r="B64" s="566" t="s">
        <v>4760</v>
      </c>
      <c r="C64" s="566" t="s">
        <v>3874</v>
      </c>
      <c r="D64" s="566" t="s">
        <v>4813</v>
      </c>
      <c r="E64" s="566" t="s">
        <v>4814</v>
      </c>
      <c r="F64" s="569">
        <v>10</v>
      </c>
      <c r="G64" s="569">
        <v>2090</v>
      </c>
      <c r="H64" s="569">
        <v>1</v>
      </c>
      <c r="I64" s="569">
        <v>209</v>
      </c>
      <c r="J64" s="569">
        <v>21</v>
      </c>
      <c r="K64" s="569">
        <v>4389</v>
      </c>
      <c r="L64" s="569">
        <v>2.1</v>
      </c>
      <c r="M64" s="569">
        <v>209</v>
      </c>
      <c r="N64" s="569">
        <v>13</v>
      </c>
      <c r="O64" s="569">
        <v>2717</v>
      </c>
      <c r="P64" s="582">
        <v>1.3</v>
      </c>
      <c r="Q64" s="570">
        <v>209</v>
      </c>
    </row>
    <row r="65" spans="1:17" ht="14.4" customHeight="1" x14ac:dyDescent="0.3">
      <c r="A65" s="565" t="s">
        <v>4112</v>
      </c>
      <c r="B65" s="566" t="s">
        <v>4760</v>
      </c>
      <c r="C65" s="566" t="s">
        <v>3874</v>
      </c>
      <c r="D65" s="566" t="s">
        <v>4815</v>
      </c>
      <c r="E65" s="566" t="s">
        <v>4816</v>
      </c>
      <c r="F65" s="569">
        <v>11</v>
      </c>
      <c r="G65" s="569">
        <v>726</v>
      </c>
      <c r="H65" s="569">
        <v>1</v>
      </c>
      <c r="I65" s="569">
        <v>66</v>
      </c>
      <c r="J65" s="569">
        <v>3</v>
      </c>
      <c r="K65" s="569">
        <v>198</v>
      </c>
      <c r="L65" s="569">
        <v>0.27272727272727271</v>
      </c>
      <c r="M65" s="569">
        <v>66</v>
      </c>
      <c r="N65" s="569">
        <v>9</v>
      </c>
      <c r="O65" s="569">
        <v>594</v>
      </c>
      <c r="P65" s="582">
        <v>0.81818181818181823</v>
      </c>
      <c r="Q65" s="570">
        <v>66</v>
      </c>
    </row>
    <row r="66" spans="1:17" ht="14.4" customHeight="1" x14ac:dyDescent="0.3">
      <c r="A66" s="565" t="s">
        <v>4112</v>
      </c>
      <c r="B66" s="566" t="s">
        <v>4760</v>
      </c>
      <c r="C66" s="566" t="s">
        <v>3874</v>
      </c>
      <c r="D66" s="566" t="s">
        <v>4817</v>
      </c>
      <c r="E66" s="566" t="s">
        <v>4818</v>
      </c>
      <c r="F66" s="569"/>
      <c r="G66" s="569"/>
      <c r="H66" s="569"/>
      <c r="I66" s="569"/>
      <c r="J66" s="569">
        <v>2</v>
      </c>
      <c r="K66" s="569">
        <v>100</v>
      </c>
      <c r="L66" s="569"/>
      <c r="M66" s="569">
        <v>50</v>
      </c>
      <c r="N66" s="569">
        <v>3</v>
      </c>
      <c r="O66" s="569">
        <v>150</v>
      </c>
      <c r="P66" s="582"/>
      <c r="Q66" s="570">
        <v>50</v>
      </c>
    </row>
    <row r="67" spans="1:17" ht="14.4" customHeight="1" x14ac:dyDescent="0.3">
      <c r="A67" s="565" t="s">
        <v>4112</v>
      </c>
      <c r="B67" s="566" t="s">
        <v>4760</v>
      </c>
      <c r="C67" s="566" t="s">
        <v>3874</v>
      </c>
      <c r="D67" s="566" t="s">
        <v>4819</v>
      </c>
      <c r="E67" s="566" t="s">
        <v>4820</v>
      </c>
      <c r="F67" s="569"/>
      <c r="G67" s="569"/>
      <c r="H67" s="569"/>
      <c r="I67" s="569"/>
      <c r="J67" s="569"/>
      <c r="K67" s="569"/>
      <c r="L67" s="569"/>
      <c r="M67" s="569"/>
      <c r="N67" s="569">
        <v>2</v>
      </c>
      <c r="O67" s="569">
        <v>770</v>
      </c>
      <c r="P67" s="582"/>
      <c r="Q67" s="570">
        <v>385</v>
      </c>
    </row>
    <row r="68" spans="1:17" ht="14.4" customHeight="1" x14ac:dyDescent="0.3">
      <c r="A68" s="565" t="s">
        <v>4821</v>
      </c>
      <c r="B68" s="566" t="s">
        <v>4822</v>
      </c>
      <c r="C68" s="566" t="s">
        <v>3874</v>
      </c>
      <c r="D68" s="566" t="s">
        <v>4823</v>
      </c>
      <c r="E68" s="566" t="s">
        <v>4824</v>
      </c>
      <c r="F68" s="569">
        <v>63</v>
      </c>
      <c r="G68" s="569">
        <v>1701</v>
      </c>
      <c r="H68" s="569">
        <v>1</v>
      </c>
      <c r="I68" s="569">
        <v>27</v>
      </c>
      <c r="J68" s="569">
        <v>39</v>
      </c>
      <c r="K68" s="569">
        <v>1053</v>
      </c>
      <c r="L68" s="569">
        <v>0.61904761904761907</v>
      </c>
      <c r="M68" s="569">
        <v>27</v>
      </c>
      <c r="N68" s="569">
        <v>33</v>
      </c>
      <c r="O68" s="569">
        <v>891</v>
      </c>
      <c r="P68" s="582">
        <v>0.52380952380952384</v>
      </c>
      <c r="Q68" s="570">
        <v>27</v>
      </c>
    </row>
    <row r="69" spans="1:17" ht="14.4" customHeight="1" x14ac:dyDescent="0.3">
      <c r="A69" s="565" t="s">
        <v>4821</v>
      </c>
      <c r="B69" s="566" t="s">
        <v>4822</v>
      </c>
      <c r="C69" s="566" t="s">
        <v>3874</v>
      </c>
      <c r="D69" s="566" t="s">
        <v>4825</v>
      </c>
      <c r="E69" s="566" t="s">
        <v>4826</v>
      </c>
      <c r="F69" s="569">
        <v>62</v>
      </c>
      <c r="G69" s="569">
        <v>1674</v>
      </c>
      <c r="H69" s="569">
        <v>1</v>
      </c>
      <c r="I69" s="569">
        <v>27</v>
      </c>
      <c r="J69" s="569">
        <v>38</v>
      </c>
      <c r="K69" s="569">
        <v>1026</v>
      </c>
      <c r="L69" s="569">
        <v>0.61290322580645162</v>
      </c>
      <c r="M69" s="569">
        <v>27</v>
      </c>
      <c r="N69" s="569">
        <v>33</v>
      </c>
      <c r="O69" s="569">
        <v>891</v>
      </c>
      <c r="P69" s="582">
        <v>0.532258064516129</v>
      </c>
      <c r="Q69" s="570">
        <v>27</v>
      </c>
    </row>
    <row r="70" spans="1:17" ht="14.4" customHeight="1" x14ac:dyDescent="0.3">
      <c r="A70" s="565" t="s">
        <v>4821</v>
      </c>
      <c r="B70" s="566" t="s">
        <v>4822</v>
      </c>
      <c r="C70" s="566" t="s">
        <v>3874</v>
      </c>
      <c r="D70" s="566" t="s">
        <v>4827</v>
      </c>
      <c r="E70" s="566" t="s">
        <v>4828</v>
      </c>
      <c r="F70" s="569">
        <v>9</v>
      </c>
      <c r="G70" s="569">
        <v>207</v>
      </c>
      <c r="H70" s="569">
        <v>1</v>
      </c>
      <c r="I70" s="569">
        <v>23</v>
      </c>
      <c r="J70" s="569">
        <v>7</v>
      </c>
      <c r="K70" s="569">
        <v>161</v>
      </c>
      <c r="L70" s="569">
        <v>0.77777777777777779</v>
      </c>
      <c r="M70" s="569">
        <v>23</v>
      </c>
      <c r="N70" s="569">
        <v>7</v>
      </c>
      <c r="O70" s="569">
        <v>161</v>
      </c>
      <c r="P70" s="582">
        <v>0.77777777777777779</v>
      </c>
      <c r="Q70" s="570">
        <v>23</v>
      </c>
    </row>
    <row r="71" spans="1:17" ht="14.4" customHeight="1" x14ac:dyDescent="0.3">
      <c r="A71" s="565" t="s">
        <v>4821</v>
      </c>
      <c r="B71" s="566" t="s">
        <v>4822</v>
      </c>
      <c r="C71" s="566" t="s">
        <v>3874</v>
      </c>
      <c r="D71" s="566" t="s">
        <v>4829</v>
      </c>
      <c r="E71" s="566" t="s">
        <v>4830</v>
      </c>
      <c r="F71" s="569">
        <v>23</v>
      </c>
      <c r="G71" s="569">
        <v>1242</v>
      </c>
      <c r="H71" s="569">
        <v>1</v>
      </c>
      <c r="I71" s="569">
        <v>54</v>
      </c>
      <c r="J71" s="569">
        <v>10</v>
      </c>
      <c r="K71" s="569">
        <v>540</v>
      </c>
      <c r="L71" s="569">
        <v>0.43478260869565216</v>
      </c>
      <c r="M71" s="569">
        <v>54</v>
      </c>
      <c r="N71" s="569">
        <v>13</v>
      </c>
      <c r="O71" s="569">
        <v>702</v>
      </c>
      <c r="P71" s="582">
        <v>0.56521739130434778</v>
      </c>
      <c r="Q71" s="570">
        <v>54</v>
      </c>
    </row>
    <row r="72" spans="1:17" ht="14.4" customHeight="1" x14ac:dyDescent="0.3">
      <c r="A72" s="565" t="s">
        <v>4821</v>
      </c>
      <c r="B72" s="566" t="s">
        <v>4822</v>
      </c>
      <c r="C72" s="566" t="s">
        <v>3874</v>
      </c>
      <c r="D72" s="566" t="s">
        <v>4831</v>
      </c>
      <c r="E72" s="566" t="s">
        <v>4832</v>
      </c>
      <c r="F72" s="569"/>
      <c r="G72" s="569"/>
      <c r="H72" s="569"/>
      <c r="I72" s="569"/>
      <c r="J72" s="569"/>
      <c r="K72" s="569"/>
      <c r="L72" s="569"/>
      <c r="M72" s="569"/>
      <c r="N72" s="569">
        <v>1</v>
      </c>
      <c r="O72" s="569">
        <v>88</v>
      </c>
      <c r="P72" s="582"/>
      <c r="Q72" s="570">
        <v>88</v>
      </c>
    </row>
    <row r="73" spans="1:17" ht="14.4" customHeight="1" x14ac:dyDescent="0.3">
      <c r="A73" s="565" t="s">
        <v>4821</v>
      </c>
      <c r="B73" s="566" t="s">
        <v>4822</v>
      </c>
      <c r="C73" s="566" t="s">
        <v>3874</v>
      </c>
      <c r="D73" s="566" t="s">
        <v>4833</v>
      </c>
      <c r="E73" s="566" t="s">
        <v>4834</v>
      </c>
      <c r="F73" s="569">
        <v>46</v>
      </c>
      <c r="G73" s="569">
        <v>1104</v>
      </c>
      <c r="H73" s="569">
        <v>1</v>
      </c>
      <c r="I73" s="569">
        <v>24</v>
      </c>
      <c r="J73" s="569">
        <v>29</v>
      </c>
      <c r="K73" s="569">
        <v>696</v>
      </c>
      <c r="L73" s="569">
        <v>0.63043478260869568</v>
      </c>
      <c r="M73" s="569">
        <v>24</v>
      </c>
      <c r="N73" s="569">
        <v>22</v>
      </c>
      <c r="O73" s="569">
        <v>528</v>
      </c>
      <c r="P73" s="582">
        <v>0.47826086956521741</v>
      </c>
      <c r="Q73" s="570">
        <v>24</v>
      </c>
    </row>
    <row r="74" spans="1:17" ht="14.4" customHeight="1" x14ac:dyDescent="0.3">
      <c r="A74" s="565" t="s">
        <v>4821</v>
      </c>
      <c r="B74" s="566" t="s">
        <v>4822</v>
      </c>
      <c r="C74" s="566" t="s">
        <v>3874</v>
      </c>
      <c r="D74" s="566" t="s">
        <v>4835</v>
      </c>
      <c r="E74" s="566" t="s">
        <v>4836</v>
      </c>
      <c r="F74" s="569">
        <v>1</v>
      </c>
      <c r="G74" s="569">
        <v>23</v>
      </c>
      <c r="H74" s="569">
        <v>1</v>
      </c>
      <c r="I74" s="569">
        <v>23</v>
      </c>
      <c r="J74" s="569"/>
      <c r="K74" s="569"/>
      <c r="L74" s="569"/>
      <c r="M74" s="569"/>
      <c r="N74" s="569">
        <v>1</v>
      </c>
      <c r="O74" s="569">
        <v>23</v>
      </c>
      <c r="P74" s="582">
        <v>1</v>
      </c>
      <c r="Q74" s="570">
        <v>23</v>
      </c>
    </row>
    <row r="75" spans="1:17" ht="14.4" customHeight="1" x14ac:dyDescent="0.3">
      <c r="A75" s="565" t="s">
        <v>4821</v>
      </c>
      <c r="B75" s="566" t="s">
        <v>4822</v>
      </c>
      <c r="C75" s="566" t="s">
        <v>3874</v>
      </c>
      <c r="D75" s="566" t="s">
        <v>4837</v>
      </c>
      <c r="E75" s="566" t="s">
        <v>4838</v>
      </c>
      <c r="F75" s="569">
        <v>5</v>
      </c>
      <c r="G75" s="569">
        <v>110</v>
      </c>
      <c r="H75" s="569">
        <v>1</v>
      </c>
      <c r="I75" s="569">
        <v>22</v>
      </c>
      <c r="J75" s="569">
        <v>7</v>
      </c>
      <c r="K75" s="569">
        <v>154</v>
      </c>
      <c r="L75" s="569">
        <v>1.4</v>
      </c>
      <c r="M75" s="569">
        <v>22</v>
      </c>
      <c r="N75" s="569">
        <v>6</v>
      </c>
      <c r="O75" s="569">
        <v>132</v>
      </c>
      <c r="P75" s="582">
        <v>1.2</v>
      </c>
      <c r="Q75" s="570">
        <v>22</v>
      </c>
    </row>
    <row r="76" spans="1:17" ht="14.4" customHeight="1" x14ac:dyDescent="0.3">
      <c r="A76" s="565" t="s">
        <v>4821</v>
      </c>
      <c r="B76" s="566" t="s">
        <v>4822</v>
      </c>
      <c r="C76" s="566" t="s">
        <v>3874</v>
      </c>
      <c r="D76" s="566" t="s">
        <v>4839</v>
      </c>
      <c r="E76" s="566" t="s">
        <v>4840</v>
      </c>
      <c r="F76" s="569"/>
      <c r="G76" s="569"/>
      <c r="H76" s="569"/>
      <c r="I76" s="569"/>
      <c r="J76" s="569"/>
      <c r="K76" s="569"/>
      <c r="L76" s="569"/>
      <c r="M76" s="569"/>
      <c r="N76" s="569">
        <v>1</v>
      </c>
      <c r="O76" s="569">
        <v>30</v>
      </c>
      <c r="P76" s="582"/>
      <c r="Q76" s="570">
        <v>30</v>
      </c>
    </row>
    <row r="77" spans="1:17" ht="14.4" customHeight="1" x14ac:dyDescent="0.3">
      <c r="A77" s="565" t="s">
        <v>4821</v>
      </c>
      <c r="B77" s="566" t="s">
        <v>4822</v>
      </c>
      <c r="C77" s="566" t="s">
        <v>3874</v>
      </c>
      <c r="D77" s="566" t="s">
        <v>4841</v>
      </c>
      <c r="E77" s="566" t="s">
        <v>4842</v>
      </c>
      <c r="F77" s="569">
        <v>122</v>
      </c>
      <c r="G77" s="569">
        <v>3538</v>
      </c>
      <c r="H77" s="569">
        <v>1</v>
      </c>
      <c r="I77" s="569">
        <v>29</v>
      </c>
      <c r="J77" s="569">
        <v>115</v>
      </c>
      <c r="K77" s="569">
        <v>3335</v>
      </c>
      <c r="L77" s="569">
        <v>0.94262295081967218</v>
      </c>
      <c r="M77" s="569">
        <v>29</v>
      </c>
      <c r="N77" s="569">
        <v>88</v>
      </c>
      <c r="O77" s="569">
        <v>2552</v>
      </c>
      <c r="P77" s="582">
        <v>0.72131147540983609</v>
      </c>
      <c r="Q77" s="570">
        <v>29</v>
      </c>
    </row>
    <row r="78" spans="1:17" ht="14.4" customHeight="1" x14ac:dyDescent="0.3">
      <c r="A78" s="565" t="s">
        <v>4821</v>
      </c>
      <c r="B78" s="566" t="s">
        <v>4822</v>
      </c>
      <c r="C78" s="566" t="s">
        <v>3874</v>
      </c>
      <c r="D78" s="566" t="s">
        <v>4843</v>
      </c>
      <c r="E78" s="566" t="s">
        <v>4844</v>
      </c>
      <c r="F78" s="569">
        <v>105</v>
      </c>
      <c r="G78" s="569">
        <v>2835</v>
      </c>
      <c r="H78" s="569">
        <v>1</v>
      </c>
      <c r="I78" s="569">
        <v>27</v>
      </c>
      <c r="J78" s="569">
        <v>105</v>
      </c>
      <c r="K78" s="569">
        <v>2835</v>
      </c>
      <c r="L78" s="569">
        <v>1</v>
      </c>
      <c r="M78" s="569">
        <v>27</v>
      </c>
      <c r="N78" s="569">
        <v>71</v>
      </c>
      <c r="O78" s="569">
        <v>1917</v>
      </c>
      <c r="P78" s="582">
        <v>0.67619047619047623</v>
      </c>
      <c r="Q78" s="570">
        <v>27</v>
      </c>
    </row>
    <row r="79" spans="1:17" ht="14.4" customHeight="1" x14ac:dyDescent="0.3">
      <c r="A79" s="565" t="s">
        <v>4821</v>
      </c>
      <c r="B79" s="566" t="s">
        <v>4822</v>
      </c>
      <c r="C79" s="566" t="s">
        <v>3874</v>
      </c>
      <c r="D79" s="566" t="s">
        <v>4845</v>
      </c>
      <c r="E79" s="566" t="s">
        <v>4846</v>
      </c>
      <c r="F79" s="569">
        <v>11</v>
      </c>
      <c r="G79" s="569">
        <v>319</v>
      </c>
      <c r="H79" s="569">
        <v>1</v>
      </c>
      <c r="I79" s="569">
        <v>29</v>
      </c>
      <c r="J79" s="569">
        <v>9</v>
      </c>
      <c r="K79" s="569">
        <v>261</v>
      </c>
      <c r="L79" s="569">
        <v>0.81818181818181823</v>
      </c>
      <c r="M79" s="569">
        <v>29</v>
      </c>
      <c r="N79" s="569">
        <v>4</v>
      </c>
      <c r="O79" s="569">
        <v>116</v>
      </c>
      <c r="P79" s="582">
        <v>0.36363636363636365</v>
      </c>
      <c r="Q79" s="570">
        <v>29</v>
      </c>
    </row>
    <row r="80" spans="1:17" ht="14.4" customHeight="1" x14ac:dyDescent="0.3">
      <c r="A80" s="565" t="s">
        <v>4821</v>
      </c>
      <c r="B80" s="566" t="s">
        <v>4822</v>
      </c>
      <c r="C80" s="566" t="s">
        <v>3874</v>
      </c>
      <c r="D80" s="566" t="s">
        <v>4847</v>
      </c>
      <c r="E80" s="566" t="s">
        <v>4848</v>
      </c>
      <c r="F80" s="569">
        <v>4</v>
      </c>
      <c r="G80" s="569">
        <v>224</v>
      </c>
      <c r="H80" s="569">
        <v>1</v>
      </c>
      <c r="I80" s="569">
        <v>56</v>
      </c>
      <c r="J80" s="569">
        <v>4</v>
      </c>
      <c r="K80" s="569">
        <v>224</v>
      </c>
      <c r="L80" s="569">
        <v>1</v>
      </c>
      <c r="M80" s="569">
        <v>56</v>
      </c>
      <c r="N80" s="569">
        <v>1</v>
      </c>
      <c r="O80" s="569">
        <v>56</v>
      </c>
      <c r="P80" s="582">
        <v>0.25</v>
      </c>
      <c r="Q80" s="570">
        <v>56</v>
      </c>
    </row>
    <row r="81" spans="1:17" ht="14.4" customHeight="1" x14ac:dyDescent="0.3">
      <c r="A81" s="565" t="s">
        <v>4821</v>
      </c>
      <c r="B81" s="566" t="s">
        <v>4822</v>
      </c>
      <c r="C81" s="566" t="s">
        <v>3874</v>
      </c>
      <c r="D81" s="566" t="s">
        <v>4849</v>
      </c>
      <c r="E81" s="566" t="s">
        <v>4850</v>
      </c>
      <c r="F81" s="569">
        <v>4</v>
      </c>
      <c r="G81" s="569">
        <v>132</v>
      </c>
      <c r="H81" s="569">
        <v>1</v>
      </c>
      <c r="I81" s="569">
        <v>33</v>
      </c>
      <c r="J81" s="569"/>
      <c r="K81" s="569"/>
      <c r="L81" s="569"/>
      <c r="M81" s="569"/>
      <c r="N81" s="569"/>
      <c r="O81" s="569"/>
      <c r="P81" s="582"/>
      <c r="Q81" s="570"/>
    </row>
    <row r="82" spans="1:17" ht="14.4" customHeight="1" x14ac:dyDescent="0.3">
      <c r="A82" s="565" t="s">
        <v>4821</v>
      </c>
      <c r="B82" s="566" t="s">
        <v>4822</v>
      </c>
      <c r="C82" s="566" t="s">
        <v>3874</v>
      </c>
      <c r="D82" s="566" t="s">
        <v>4851</v>
      </c>
      <c r="E82" s="566" t="s">
        <v>4852</v>
      </c>
      <c r="F82" s="569">
        <v>122</v>
      </c>
      <c r="G82" s="569">
        <v>3538</v>
      </c>
      <c r="H82" s="569">
        <v>1</v>
      </c>
      <c r="I82" s="569">
        <v>29</v>
      </c>
      <c r="J82" s="569">
        <v>123</v>
      </c>
      <c r="K82" s="569">
        <v>3567</v>
      </c>
      <c r="L82" s="569">
        <v>1.0081967213114753</v>
      </c>
      <c r="M82" s="569">
        <v>29</v>
      </c>
      <c r="N82" s="569">
        <v>91</v>
      </c>
      <c r="O82" s="569">
        <v>2639</v>
      </c>
      <c r="P82" s="582">
        <v>0.74590163934426235</v>
      </c>
      <c r="Q82" s="570">
        <v>29</v>
      </c>
    </row>
    <row r="83" spans="1:17" ht="14.4" customHeight="1" x14ac:dyDescent="0.3">
      <c r="A83" s="565" t="s">
        <v>4821</v>
      </c>
      <c r="B83" s="566" t="s">
        <v>4822</v>
      </c>
      <c r="C83" s="566" t="s">
        <v>3874</v>
      </c>
      <c r="D83" s="566" t="s">
        <v>4853</v>
      </c>
      <c r="E83" s="566" t="s">
        <v>4854</v>
      </c>
      <c r="F83" s="569">
        <v>57</v>
      </c>
      <c r="G83" s="569">
        <v>1539</v>
      </c>
      <c r="H83" s="569">
        <v>1</v>
      </c>
      <c r="I83" s="569">
        <v>27</v>
      </c>
      <c r="J83" s="569">
        <v>38</v>
      </c>
      <c r="K83" s="569">
        <v>1026</v>
      </c>
      <c r="L83" s="569">
        <v>0.66666666666666663</v>
      </c>
      <c r="M83" s="569">
        <v>27</v>
      </c>
      <c r="N83" s="569">
        <v>25</v>
      </c>
      <c r="O83" s="569">
        <v>675</v>
      </c>
      <c r="P83" s="582">
        <v>0.43859649122807015</v>
      </c>
      <c r="Q83" s="570">
        <v>27</v>
      </c>
    </row>
    <row r="84" spans="1:17" ht="14.4" customHeight="1" x14ac:dyDescent="0.3">
      <c r="A84" s="565" t="s">
        <v>4821</v>
      </c>
      <c r="B84" s="566" t="s">
        <v>4822</v>
      </c>
      <c r="C84" s="566" t="s">
        <v>3874</v>
      </c>
      <c r="D84" s="566" t="s">
        <v>4855</v>
      </c>
      <c r="E84" s="566" t="s">
        <v>4856</v>
      </c>
      <c r="F84" s="569">
        <v>1</v>
      </c>
      <c r="G84" s="569">
        <v>26</v>
      </c>
      <c r="H84" s="569">
        <v>1</v>
      </c>
      <c r="I84" s="569">
        <v>26</v>
      </c>
      <c r="J84" s="569">
        <v>1</v>
      </c>
      <c r="K84" s="569">
        <v>26</v>
      </c>
      <c r="L84" s="569">
        <v>1</v>
      </c>
      <c r="M84" s="569">
        <v>26</v>
      </c>
      <c r="N84" s="569">
        <v>2</v>
      </c>
      <c r="O84" s="569">
        <v>52</v>
      </c>
      <c r="P84" s="582">
        <v>2</v>
      </c>
      <c r="Q84" s="570">
        <v>26</v>
      </c>
    </row>
    <row r="85" spans="1:17" ht="14.4" customHeight="1" x14ac:dyDescent="0.3">
      <c r="A85" s="565" t="s">
        <v>4821</v>
      </c>
      <c r="B85" s="566" t="s">
        <v>4822</v>
      </c>
      <c r="C85" s="566" t="s">
        <v>3874</v>
      </c>
      <c r="D85" s="566" t="s">
        <v>4857</v>
      </c>
      <c r="E85" s="566" t="s">
        <v>4858</v>
      </c>
      <c r="F85" s="569">
        <v>54</v>
      </c>
      <c r="G85" s="569">
        <v>1674</v>
      </c>
      <c r="H85" s="569">
        <v>1</v>
      </c>
      <c r="I85" s="569">
        <v>31</v>
      </c>
      <c r="J85" s="569">
        <v>36</v>
      </c>
      <c r="K85" s="569">
        <v>1116</v>
      </c>
      <c r="L85" s="569">
        <v>0.66666666666666663</v>
      </c>
      <c r="M85" s="569">
        <v>31</v>
      </c>
      <c r="N85" s="569">
        <v>25</v>
      </c>
      <c r="O85" s="569">
        <v>775</v>
      </c>
      <c r="P85" s="582">
        <v>0.46296296296296297</v>
      </c>
      <c r="Q85" s="570">
        <v>31</v>
      </c>
    </row>
    <row r="86" spans="1:17" ht="14.4" customHeight="1" x14ac:dyDescent="0.3">
      <c r="A86" s="565" t="s">
        <v>4821</v>
      </c>
      <c r="B86" s="566" t="s">
        <v>4822</v>
      </c>
      <c r="C86" s="566" t="s">
        <v>3874</v>
      </c>
      <c r="D86" s="566" t="s">
        <v>4859</v>
      </c>
      <c r="E86" s="566" t="s">
        <v>4860</v>
      </c>
      <c r="F86" s="569">
        <v>22</v>
      </c>
      <c r="G86" s="569">
        <v>506</v>
      </c>
      <c r="H86" s="569">
        <v>1</v>
      </c>
      <c r="I86" s="569">
        <v>23</v>
      </c>
      <c r="J86" s="569">
        <v>23</v>
      </c>
      <c r="K86" s="569">
        <v>529</v>
      </c>
      <c r="L86" s="569">
        <v>1.0454545454545454</v>
      </c>
      <c r="M86" s="569">
        <v>23</v>
      </c>
      <c r="N86" s="569">
        <v>10</v>
      </c>
      <c r="O86" s="569">
        <v>230</v>
      </c>
      <c r="P86" s="582">
        <v>0.45454545454545453</v>
      </c>
      <c r="Q86" s="570">
        <v>23</v>
      </c>
    </row>
    <row r="87" spans="1:17" ht="14.4" customHeight="1" x14ac:dyDescent="0.3">
      <c r="A87" s="565" t="s">
        <v>4821</v>
      </c>
      <c r="B87" s="566" t="s">
        <v>4822</v>
      </c>
      <c r="C87" s="566" t="s">
        <v>3874</v>
      </c>
      <c r="D87" s="566" t="s">
        <v>4861</v>
      </c>
      <c r="E87" s="566" t="s">
        <v>4862</v>
      </c>
      <c r="F87" s="569">
        <v>106</v>
      </c>
      <c r="G87" s="569">
        <v>2332</v>
      </c>
      <c r="H87" s="569">
        <v>1</v>
      </c>
      <c r="I87" s="569">
        <v>22</v>
      </c>
      <c r="J87" s="569">
        <v>109</v>
      </c>
      <c r="K87" s="569">
        <v>2398</v>
      </c>
      <c r="L87" s="569">
        <v>1.0283018867924529</v>
      </c>
      <c r="M87" s="569">
        <v>22</v>
      </c>
      <c r="N87" s="569">
        <v>88</v>
      </c>
      <c r="O87" s="569">
        <v>1936</v>
      </c>
      <c r="P87" s="582">
        <v>0.83018867924528306</v>
      </c>
      <c r="Q87" s="570">
        <v>22</v>
      </c>
    </row>
    <row r="88" spans="1:17" ht="14.4" customHeight="1" x14ac:dyDescent="0.3">
      <c r="A88" s="565" t="s">
        <v>4821</v>
      </c>
      <c r="B88" s="566" t="s">
        <v>4822</v>
      </c>
      <c r="C88" s="566" t="s">
        <v>3874</v>
      </c>
      <c r="D88" s="566" t="s">
        <v>4863</v>
      </c>
      <c r="E88" s="566" t="s">
        <v>4864</v>
      </c>
      <c r="F88" s="569">
        <v>3</v>
      </c>
      <c r="G88" s="569">
        <v>204</v>
      </c>
      <c r="H88" s="569">
        <v>1</v>
      </c>
      <c r="I88" s="569">
        <v>68</v>
      </c>
      <c r="J88" s="569"/>
      <c r="K88" s="569"/>
      <c r="L88" s="569"/>
      <c r="M88" s="569"/>
      <c r="N88" s="569">
        <v>1</v>
      </c>
      <c r="O88" s="569">
        <v>68</v>
      </c>
      <c r="P88" s="582">
        <v>0.33333333333333331</v>
      </c>
      <c r="Q88" s="570">
        <v>68</v>
      </c>
    </row>
    <row r="89" spans="1:17" ht="14.4" customHeight="1" x14ac:dyDescent="0.3">
      <c r="A89" s="565" t="s">
        <v>4821</v>
      </c>
      <c r="B89" s="566" t="s">
        <v>4822</v>
      </c>
      <c r="C89" s="566" t="s">
        <v>3874</v>
      </c>
      <c r="D89" s="566" t="s">
        <v>4865</v>
      </c>
      <c r="E89" s="566" t="s">
        <v>4866</v>
      </c>
      <c r="F89" s="569"/>
      <c r="G89" s="569"/>
      <c r="H89" s="569"/>
      <c r="I89" s="569"/>
      <c r="J89" s="569">
        <v>1</v>
      </c>
      <c r="K89" s="569">
        <v>45</v>
      </c>
      <c r="L89" s="569"/>
      <c r="M89" s="569">
        <v>45</v>
      </c>
      <c r="N89" s="569"/>
      <c r="O89" s="569"/>
      <c r="P89" s="582"/>
      <c r="Q89" s="570"/>
    </row>
    <row r="90" spans="1:17" ht="14.4" customHeight="1" x14ac:dyDescent="0.3">
      <c r="A90" s="565" t="s">
        <v>4821</v>
      </c>
      <c r="B90" s="566" t="s">
        <v>4822</v>
      </c>
      <c r="C90" s="566" t="s">
        <v>3874</v>
      </c>
      <c r="D90" s="566" t="s">
        <v>4867</v>
      </c>
      <c r="E90" s="566" t="s">
        <v>4868</v>
      </c>
      <c r="F90" s="569">
        <v>2</v>
      </c>
      <c r="G90" s="569">
        <v>124</v>
      </c>
      <c r="H90" s="569">
        <v>1</v>
      </c>
      <c r="I90" s="569">
        <v>62</v>
      </c>
      <c r="J90" s="569">
        <v>1</v>
      </c>
      <c r="K90" s="569">
        <v>62</v>
      </c>
      <c r="L90" s="569">
        <v>0.5</v>
      </c>
      <c r="M90" s="569">
        <v>62</v>
      </c>
      <c r="N90" s="569">
        <v>4</v>
      </c>
      <c r="O90" s="569">
        <v>248</v>
      </c>
      <c r="P90" s="582">
        <v>2</v>
      </c>
      <c r="Q90" s="570">
        <v>62</v>
      </c>
    </row>
    <row r="91" spans="1:17" ht="14.4" customHeight="1" x14ac:dyDescent="0.3">
      <c r="A91" s="565" t="s">
        <v>4821</v>
      </c>
      <c r="B91" s="566" t="s">
        <v>4822</v>
      </c>
      <c r="C91" s="566" t="s">
        <v>3874</v>
      </c>
      <c r="D91" s="566" t="s">
        <v>4869</v>
      </c>
      <c r="E91" s="566" t="s">
        <v>4870</v>
      </c>
      <c r="F91" s="569">
        <v>105</v>
      </c>
      <c r="G91" s="569">
        <v>2625</v>
      </c>
      <c r="H91" s="569">
        <v>1</v>
      </c>
      <c r="I91" s="569">
        <v>25</v>
      </c>
      <c r="J91" s="569">
        <v>105</v>
      </c>
      <c r="K91" s="569">
        <v>2625</v>
      </c>
      <c r="L91" s="569">
        <v>1</v>
      </c>
      <c r="M91" s="569">
        <v>25</v>
      </c>
      <c r="N91" s="569">
        <v>71</v>
      </c>
      <c r="O91" s="569">
        <v>1775</v>
      </c>
      <c r="P91" s="582">
        <v>0.67619047619047623</v>
      </c>
      <c r="Q91" s="570">
        <v>25</v>
      </c>
    </row>
    <row r="92" spans="1:17" ht="14.4" customHeight="1" x14ac:dyDescent="0.3">
      <c r="A92" s="565" t="s">
        <v>4821</v>
      </c>
      <c r="B92" s="566" t="s">
        <v>4822</v>
      </c>
      <c r="C92" s="566" t="s">
        <v>3874</v>
      </c>
      <c r="D92" s="566" t="s">
        <v>4871</v>
      </c>
      <c r="E92" s="566" t="s">
        <v>4872</v>
      </c>
      <c r="F92" s="569">
        <v>2</v>
      </c>
      <c r="G92" s="569">
        <v>122</v>
      </c>
      <c r="H92" s="569">
        <v>1</v>
      </c>
      <c r="I92" s="569">
        <v>61</v>
      </c>
      <c r="J92" s="569"/>
      <c r="K92" s="569"/>
      <c r="L92" s="569"/>
      <c r="M92" s="569"/>
      <c r="N92" s="569">
        <v>1</v>
      </c>
      <c r="O92" s="569">
        <v>61</v>
      </c>
      <c r="P92" s="582">
        <v>0.5</v>
      </c>
      <c r="Q92" s="570">
        <v>61</v>
      </c>
    </row>
    <row r="93" spans="1:17" ht="14.4" customHeight="1" x14ac:dyDescent="0.3">
      <c r="A93" s="565" t="s">
        <v>4821</v>
      </c>
      <c r="B93" s="566" t="s">
        <v>4822</v>
      </c>
      <c r="C93" s="566" t="s">
        <v>3874</v>
      </c>
      <c r="D93" s="566" t="s">
        <v>4873</v>
      </c>
      <c r="E93" s="566" t="s">
        <v>4874</v>
      </c>
      <c r="F93" s="569">
        <v>15</v>
      </c>
      <c r="G93" s="569">
        <v>1260</v>
      </c>
      <c r="H93" s="569">
        <v>1</v>
      </c>
      <c r="I93" s="569">
        <v>84</v>
      </c>
      <c r="J93" s="569">
        <v>4</v>
      </c>
      <c r="K93" s="569">
        <v>336</v>
      </c>
      <c r="L93" s="569">
        <v>0.26666666666666666</v>
      </c>
      <c r="M93" s="569">
        <v>84</v>
      </c>
      <c r="N93" s="569">
        <v>10</v>
      </c>
      <c r="O93" s="569">
        <v>840</v>
      </c>
      <c r="P93" s="582">
        <v>0.66666666666666663</v>
      </c>
      <c r="Q93" s="570">
        <v>84</v>
      </c>
    </row>
    <row r="94" spans="1:17" ht="14.4" customHeight="1" x14ac:dyDescent="0.3">
      <c r="A94" s="565" t="s">
        <v>4821</v>
      </c>
      <c r="B94" s="566" t="s">
        <v>4822</v>
      </c>
      <c r="C94" s="566" t="s">
        <v>3874</v>
      </c>
      <c r="D94" s="566" t="s">
        <v>4875</v>
      </c>
      <c r="E94" s="566" t="s">
        <v>4876</v>
      </c>
      <c r="F94" s="569">
        <v>2</v>
      </c>
      <c r="G94" s="569">
        <v>788</v>
      </c>
      <c r="H94" s="569">
        <v>1</v>
      </c>
      <c r="I94" s="569">
        <v>394</v>
      </c>
      <c r="J94" s="569">
        <v>5</v>
      </c>
      <c r="K94" s="569">
        <v>1970</v>
      </c>
      <c r="L94" s="569">
        <v>2.5</v>
      </c>
      <c r="M94" s="569">
        <v>394</v>
      </c>
      <c r="N94" s="569">
        <v>2</v>
      </c>
      <c r="O94" s="569">
        <v>788</v>
      </c>
      <c r="P94" s="582">
        <v>1</v>
      </c>
      <c r="Q94" s="570">
        <v>394</v>
      </c>
    </row>
    <row r="95" spans="1:17" ht="14.4" customHeight="1" x14ac:dyDescent="0.3">
      <c r="A95" s="565" t="s">
        <v>4821</v>
      </c>
      <c r="B95" s="566" t="s">
        <v>4822</v>
      </c>
      <c r="C95" s="566" t="s">
        <v>3874</v>
      </c>
      <c r="D95" s="566" t="s">
        <v>4877</v>
      </c>
      <c r="E95" s="566" t="s">
        <v>4878</v>
      </c>
      <c r="F95" s="569">
        <v>43</v>
      </c>
      <c r="G95" s="569">
        <v>21285</v>
      </c>
      <c r="H95" s="569">
        <v>1</v>
      </c>
      <c r="I95" s="569">
        <v>495</v>
      </c>
      <c r="J95" s="569">
        <v>29</v>
      </c>
      <c r="K95" s="569">
        <v>14355</v>
      </c>
      <c r="L95" s="569">
        <v>0.67441860465116277</v>
      </c>
      <c r="M95" s="569">
        <v>495</v>
      </c>
      <c r="N95" s="569">
        <v>26</v>
      </c>
      <c r="O95" s="569">
        <v>12870</v>
      </c>
      <c r="P95" s="582">
        <v>0.60465116279069764</v>
      </c>
      <c r="Q95" s="570">
        <v>495</v>
      </c>
    </row>
    <row r="96" spans="1:17" ht="14.4" customHeight="1" x14ac:dyDescent="0.3">
      <c r="A96" s="565" t="s">
        <v>4821</v>
      </c>
      <c r="B96" s="566" t="s">
        <v>4822</v>
      </c>
      <c r="C96" s="566" t="s">
        <v>3874</v>
      </c>
      <c r="D96" s="566" t="s">
        <v>4879</v>
      </c>
      <c r="E96" s="566" t="s">
        <v>4880</v>
      </c>
      <c r="F96" s="569">
        <v>39</v>
      </c>
      <c r="G96" s="569">
        <v>38493</v>
      </c>
      <c r="H96" s="569">
        <v>1</v>
      </c>
      <c r="I96" s="569">
        <v>987</v>
      </c>
      <c r="J96" s="569">
        <v>42</v>
      </c>
      <c r="K96" s="569">
        <v>41454</v>
      </c>
      <c r="L96" s="569">
        <v>1.0769230769230769</v>
      </c>
      <c r="M96" s="569">
        <v>987</v>
      </c>
      <c r="N96" s="569">
        <v>30</v>
      </c>
      <c r="O96" s="569">
        <v>29610</v>
      </c>
      <c r="P96" s="582">
        <v>0.76923076923076927</v>
      </c>
      <c r="Q96" s="570">
        <v>987</v>
      </c>
    </row>
    <row r="97" spans="1:17" ht="14.4" customHeight="1" x14ac:dyDescent="0.3">
      <c r="A97" s="565" t="s">
        <v>4821</v>
      </c>
      <c r="B97" s="566" t="s">
        <v>4822</v>
      </c>
      <c r="C97" s="566" t="s">
        <v>3874</v>
      </c>
      <c r="D97" s="566" t="s">
        <v>4881</v>
      </c>
      <c r="E97" s="566" t="s">
        <v>4882</v>
      </c>
      <c r="F97" s="569">
        <v>20</v>
      </c>
      <c r="G97" s="569">
        <v>6620</v>
      </c>
      <c r="H97" s="569">
        <v>1</v>
      </c>
      <c r="I97" s="569">
        <v>331</v>
      </c>
      <c r="J97" s="569">
        <v>23</v>
      </c>
      <c r="K97" s="569">
        <v>7613</v>
      </c>
      <c r="L97" s="569">
        <v>1.1499999999999999</v>
      </c>
      <c r="M97" s="569">
        <v>331</v>
      </c>
      <c r="N97" s="569">
        <v>14</v>
      </c>
      <c r="O97" s="569">
        <v>4634</v>
      </c>
      <c r="P97" s="582">
        <v>0.7</v>
      </c>
      <c r="Q97" s="570">
        <v>331</v>
      </c>
    </row>
    <row r="98" spans="1:17" ht="14.4" customHeight="1" x14ac:dyDescent="0.3">
      <c r="A98" s="565" t="s">
        <v>4821</v>
      </c>
      <c r="B98" s="566" t="s">
        <v>4822</v>
      </c>
      <c r="C98" s="566" t="s">
        <v>3874</v>
      </c>
      <c r="D98" s="566" t="s">
        <v>4883</v>
      </c>
      <c r="E98" s="566" t="s">
        <v>4884</v>
      </c>
      <c r="F98" s="569">
        <v>1</v>
      </c>
      <c r="G98" s="569">
        <v>216</v>
      </c>
      <c r="H98" s="569">
        <v>1</v>
      </c>
      <c r="I98" s="569">
        <v>216</v>
      </c>
      <c r="J98" s="569"/>
      <c r="K98" s="569"/>
      <c r="L98" s="569"/>
      <c r="M98" s="569"/>
      <c r="N98" s="569"/>
      <c r="O98" s="569"/>
      <c r="P98" s="582"/>
      <c r="Q98" s="570"/>
    </row>
    <row r="99" spans="1:17" ht="14.4" customHeight="1" x14ac:dyDescent="0.3">
      <c r="A99" s="565" t="s">
        <v>4821</v>
      </c>
      <c r="B99" s="566" t="s">
        <v>4822</v>
      </c>
      <c r="C99" s="566" t="s">
        <v>3874</v>
      </c>
      <c r="D99" s="566" t="s">
        <v>4885</v>
      </c>
      <c r="E99" s="566" t="s">
        <v>4886</v>
      </c>
      <c r="F99" s="569">
        <v>237</v>
      </c>
      <c r="G99" s="569">
        <v>3555</v>
      </c>
      <c r="H99" s="569">
        <v>1</v>
      </c>
      <c r="I99" s="569">
        <v>15</v>
      </c>
      <c r="J99" s="569">
        <v>300</v>
      </c>
      <c r="K99" s="569">
        <v>4500</v>
      </c>
      <c r="L99" s="569">
        <v>1.2658227848101267</v>
      </c>
      <c r="M99" s="569">
        <v>15</v>
      </c>
      <c r="N99" s="569">
        <v>178</v>
      </c>
      <c r="O99" s="569">
        <v>2670</v>
      </c>
      <c r="P99" s="582">
        <v>0.75105485232067515</v>
      </c>
      <c r="Q99" s="570">
        <v>15</v>
      </c>
    </row>
    <row r="100" spans="1:17" ht="14.4" customHeight="1" x14ac:dyDescent="0.3">
      <c r="A100" s="565" t="s">
        <v>4821</v>
      </c>
      <c r="B100" s="566" t="s">
        <v>4822</v>
      </c>
      <c r="C100" s="566" t="s">
        <v>3874</v>
      </c>
      <c r="D100" s="566" t="s">
        <v>4887</v>
      </c>
      <c r="E100" s="566" t="s">
        <v>4888</v>
      </c>
      <c r="F100" s="569"/>
      <c r="G100" s="569"/>
      <c r="H100" s="569"/>
      <c r="I100" s="569"/>
      <c r="J100" s="569"/>
      <c r="K100" s="569"/>
      <c r="L100" s="569"/>
      <c r="M100" s="569"/>
      <c r="N100" s="569">
        <v>1</v>
      </c>
      <c r="O100" s="569">
        <v>191</v>
      </c>
      <c r="P100" s="582"/>
      <c r="Q100" s="570">
        <v>191</v>
      </c>
    </row>
    <row r="101" spans="1:17" ht="14.4" customHeight="1" x14ac:dyDescent="0.3">
      <c r="A101" s="565" t="s">
        <v>4821</v>
      </c>
      <c r="B101" s="566" t="s">
        <v>4822</v>
      </c>
      <c r="C101" s="566" t="s">
        <v>3874</v>
      </c>
      <c r="D101" s="566" t="s">
        <v>4889</v>
      </c>
      <c r="E101" s="566" t="s">
        <v>4890</v>
      </c>
      <c r="F101" s="569">
        <v>1</v>
      </c>
      <c r="G101" s="569">
        <v>82</v>
      </c>
      <c r="H101" s="569">
        <v>1</v>
      </c>
      <c r="I101" s="569">
        <v>82</v>
      </c>
      <c r="J101" s="569"/>
      <c r="K101" s="569"/>
      <c r="L101" s="569"/>
      <c r="M101" s="569"/>
      <c r="N101" s="569">
        <v>2</v>
      </c>
      <c r="O101" s="569">
        <v>164</v>
      </c>
      <c r="P101" s="582">
        <v>2</v>
      </c>
      <c r="Q101" s="570">
        <v>82</v>
      </c>
    </row>
    <row r="102" spans="1:17" ht="14.4" customHeight="1" x14ac:dyDescent="0.3">
      <c r="A102" s="565" t="s">
        <v>4821</v>
      </c>
      <c r="B102" s="566" t="s">
        <v>4822</v>
      </c>
      <c r="C102" s="566" t="s">
        <v>3874</v>
      </c>
      <c r="D102" s="566" t="s">
        <v>4891</v>
      </c>
      <c r="E102" s="566" t="s">
        <v>4892</v>
      </c>
      <c r="F102" s="569">
        <v>114</v>
      </c>
      <c r="G102" s="569">
        <v>4218</v>
      </c>
      <c r="H102" s="569">
        <v>1</v>
      </c>
      <c r="I102" s="569">
        <v>37</v>
      </c>
      <c r="J102" s="569">
        <v>141</v>
      </c>
      <c r="K102" s="569">
        <v>5217</v>
      </c>
      <c r="L102" s="569">
        <v>1.236842105263158</v>
      </c>
      <c r="M102" s="569">
        <v>37</v>
      </c>
      <c r="N102" s="569">
        <v>85</v>
      </c>
      <c r="O102" s="569">
        <v>3145</v>
      </c>
      <c r="P102" s="582">
        <v>0.74561403508771928</v>
      </c>
      <c r="Q102" s="570">
        <v>37</v>
      </c>
    </row>
    <row r="103" spans="1:17" ht="14.4" customHeight="1" x14ac:dyDescent="0.3">
      <c r="A103" s="565" t="s">
        <v>4821</v>
      </c>
      <c r="B103" s="566" t="s">
        <v>4822</v>
      </c>
      <c r="C103" s="566" t="s">
        <v>3874</v>
      </c>
      <c r="D103" s="566" t="s">
        <v>4893</v>
      </c>
      <c r="E103" s="566" t="s">
        <v>4894</v>
      </c>
      <c r="F103" s="569"/>
      <c r="G103" s="569"/>
      <c r="H103" s="569"/>
      <c r="I103" s="569"/>
      <c r="J103" s="569">
        <v>2</v>
      </c>
      <c r="K103" s="569">
        <v>410</v>
      </c>
      <c r="L103" s="569"/>
      <c r="M103" s="569">
        <v>205</v>
      </c>
      <c r="N103" s="569"/>
      <c r="O103" s="569"/>
      <c r="P103" s="582"/>
      <c r="Q103" s="570"/>
    </row>
    <row r="104" spans="1:17" ht="14.4" customHeight="1" x14ac:dyDescent="0.3">
      <c r="A104" s="565" t="s">
        <v>4821</v>
      </c>
      <c r="B104" s="566" t="s">
        <v>4822</v>
      </c>
      <c r="C104" s="566" t="s">
        <v>3874</v>
      </c>
      <c r="D104" s="566" t="s">
        <v>4895</v>
      </c>
      <c r="E104" s="566" t="s">
        <v>4896</v>
      </c>
      <c r="F104" s="569">
        <v>11</v>
      </c>
      <c r="G104" s="569">
        <v>165</v>
      </c>
      <c r="H104" s="569">
        <v>1</v>
      </c>
      <c r="I104" s="569">
        <v>15</v>
      </c>
      <c r="J104" s="569">
        <v>3</v>
      </c>
      <c r="K104" s="569">
        <v>45</v>
      </c>
      <c r="L104" s="569">
        <v>0.27272727272727271</v>
      </c>
      <c r="M104" s="569">
        <v>15</v>
      </c>
      <c r="N104" s="569">
        <v>3</v>
      </c>
      <c r="O104" s="569">
        <v>45</v>
      </c>
      <c r="P104" s="582">
        <v>0.27272727272727271</v>
      </c>
      <c r="Q104" s="570">
        <v>15</v>
      </c>
    </row>
    <row r="105" spans="1:17" ht="14.4" customHeight="1" x14ac:dyDescent="0.3">
      <c r="A105" s="565" t="s">
        <v>4821</v>
      </c>
      <c r="B105" s="566" t="s">
        <v>4822</v>
      </c>
      <c r="C105" s="566" t="s">
        <v>3874</v>
      </c>
      <c r="D105" s="566" t="s">
        <v>4897</v>
      </c>
      <c r="E105" s="566" t="s">
        <v>4898</v>
      </c>
      <c r="F105" s="569"/>
      <c r="G105" s="569"/>
      <c r="H105" s="569"/>
      <c r="I105" s="569"/>
      <c r="J105" s="569">
        <v>1</v>
      </c>
      <c r="K105" s="569">
        <v>21</v>
      </c>
      <c r="L105" s="569"/>
      <c r="M105" s="569">
        <v>21</v>
      </c>
      <c r="N105" s="569"/>
      <c r="O105" s="569"/>
      <c r="P105" s="582"/>
      <c r="Q105" s="570"/>
    </row>
    <row r="106" spans="1:17" ht="14.4" customHeight="1" x14ac:dyDescent="0.3">
      <c r="A106" s="565" t="s">
        <v>4821</v>
      </c>
      <c r="B106" s="566" t="s">
        <v>4822</v>
      </c>
      <c r="C106" s="566" t="s">
        <v>3874</v>
      </c>
      <c r="D106" s="566" t="s">
        <v>4899</v>
      </c>
      <c r="E106" s="566" t="s">
        <v>4900</v>
      </c>
      <c r="F106" s="569">
        <v>4</v>
      </c>
      <c r="G106" s="569">
        <v>88</v>
      </c>
      <c r="H106" s="569">
        <v>1</v>
      </c>
      <c r="I106" s="569">
        <v>22</v>
      </c>
      <c r="J106" s="569">
        <v>1</v>
      </c>
      <c r="K106" s="569">
        <v>22</v>
      </c>
      <c r="L106" s="569">
        <v>0.25</v>
      </c>
      <c r="M106" s="569">
        <v>22</v>
      </c>
      <c r="N106" s="569">
        <v>3</v>
      </c>
      <c r="O106" s="569">
        <v>66</v>
      </c>
      <c r="P106" s="582">
        <v>0.75</v>
      </c>
      <c r="Q106" s="570">
        <v>22</v>
      </c>
    </row>
    <row r="107" spans="1:17" ht="14.4" customHeight="1" x14ac:dyDescent="0.3">
      <c r="A107" s="565" t="s">
        <v>4821</v>
      </c>
      <c r="B107" s="566" t="s">
        <v>4822</v>
      </c>
      <c r="C107" s="566" t="s">
        <v>3874</v>
      </c>
      <c r="D107" s="566" t="s">
        <v>4901</v>
      </c>
      <c r="E107" s="566" t="s">
        <v>4902</v>
      </c>
      <c r="F107" s="569">
        <v>3</v>
      </c>
      <c r="G107" s="569">
        <v>189</v>
      </c>
      <c r="H107" s="569">
        <v>1</v>
      </c>
      <c r="I107" s="569">
        <v>63</v>
      </c>
      <c r="J107" s="569">
        <v>3</v>
      </c>
      <c r="K107" s="569">
        <v>189</v>
      </c>
      <c r="L107" s="569">
        <v>1</v>
      </c>
      <c r="M107" s="569">
        <v>63</v>
      </c>
      <c r="N107" s="569">
        <v>4</v>
      </c>
      <c r="O107" s="569">
        <v>252</v>
      </c>
      <c r="P107" s="582">
        <v>1.3333333333333333</v>
      </c>
      <c r="Q107" s="570">
        <v>63</v>
      </c>
    </row>
    <row r="108" spans="1:17" ht="14.4" customHeight="1" x14ac:dyDescent="0.3">
      <c r="A108" s="565" t="s">
        <v>4821</v>
      </c>
      <c r="B108" s="566" t="s">
        <v>4822</v>
      </c>
      <c r="C108" s="566" t="s">
        <v>3874</v>
      </c>
      <c r="D108" s="566" t="s">
        <v>4903</v>
      </c>
      <c r="E108" s="566" t="s">
        <v>4904</v>
      </c>
      <c r="F108" s="569"/>
      <c r="G108" s="569"/>
      <c r="H108" s="569"/>
      <c r="I108" s="569"/>
      <c r="J108" s="569"/>
      <c r="K108" s="569"/>
      <c r="L108" s="569"/>
      <c r="M108" s="569"/>
      <c r="N108" s="569">
        <v>1</v>
      </c>
      <c r="O108" s="569">
        <v>310</v>
      </c>
      <c r="P108" s="582"/>
      <c r="Q108" s="570">
        <v>310</v>
      </c>
    </row>
    <row r="109" spans="1:17" ht="14.4" customHeight="1" x14ac:dyDescent="0.3">
      <c r="A109" s="565" t="s">
        <v>4821</v>
      </c>
      <c r="B109" s="566" t="s">
        <v>4822</v>
      </c>
      <c r="C109" s="566" t="s">
        <v>3874</v>
      </c>
      <c r="D109" s="566" t="s">
        <v>4905</v>
      </c>
      <c r="E109" s="566" t="s">
        <v>4906</v>
      </c>
      <c r="F109" s="569">
        <v>56</v>
      </c>
      <c r="G109" s="569">
        <v>952</v>
      </c>
      <c r="H109" s="569">
        <v>1</v>
      </c>
      <c r="I109" s="569">
        <v>17</v>
      </c>
      <c r="J109" s="569">
        <v>20</v>
      </c>
      <c r="K109" s="569">
        <v>340</v>
      </c>
      <c r="L109" s="569">
        <v>0.35714285714285715</v>
      </c>
      <c r="M109" s="569">
        <v>17</v>
      </c>
      <c r="N109" s="569">
        <v>7</v>
      </c>
      <c r="O109" s="569">
        <v>119</v>
      </c>
      <c r="P109" s="582">
        <v>0.125</v>
      </c>
      <c r="Q109" s="570">
        <v>17</v>
      </c>
    </row>
    <row r="110" spans="1:17" ht="14.4" customHeight="1" x14ac:dyDescent="0.3">
      <c r="A110" s="565" t="s">
        <v>4821</v>
      </c>
      <c r="B110" s="566" t="s">
        <v>4822</v>
      </c>
      <c r="C110" s="566" t="s">
        <v>3874</v>
      </c>
      <c r="D110" s="566" t="s">
        <v>4907</v>
      </c>
      <c r="E110" s="566" t="s">
        <v>4908</v>
      </c>
      <c r="F110" s="569"/>
      <c r="G110" s="569"/>
      <c r="H110" s="569"/>
      <c r="I110" s="569"/>
      <c r="J110" s="569">
        <v>1</v>
      </c>
      <c r="K110" s="569">
        <v>43</v>
      </c>
      <c r="L110" s="569"/>
      <c r="M110" s="569">
        <v>43</v>
      </c>
      <c r="N110" s="569">
        <v>1</v>
      </c>
      <c r="O110" s="569">
        <v>43</v>
      </c>
      <c r="P110" s="582"/>
      <c r="Q110" s="570">
        <v>43</v>
      </c>
    </row>
    <row r="111" spans="1:17" ht="14.4" customHeight="1" x14ac:dyDescent="0.3">
      <c r="A111" s="565" t="s">
        <v>4821</v>
      </c>
      <c r="B111" s="566" t="s">
        <v>4822</v>
      </c>
      <c r="C111" s="566" t="s">
        <v>3874</v>
      </c>
      <c r="D111" s="566" t="s">
        <v>4909</v>
      </c>
      <c r="E111" s="566" t="s">
        <v>4910</v>
      </c>
      <c r="F111" s="569">
        <v>7</v>
      </c>
      <c r="G111" s="569">
        <v>1428</v>
      </c>
      <c r="H111" s="569">
        <v>1</v>
      </c>
      <c r="I111" s="569">
        <v>204</v>
      </c>
      <c r="J111" s="569">
        <v>10</v>
      </c>
      <c r="K111" s="569">
        <v>2040</v>
      </c>
      <c r="L111" s="569">
        <v>1.4285714285714286</v>
      </c>
      <c r="M111" s="569">
        <v>204</v>
      </c>
      <c r="N111" s="569">
        <v>2</v>
      </c>
      <c r="O111" s="569">
        <v>408</v>
      </c>
      <c r="P111" s="582">
        <v>0.2857142857142857</v>
      </c>
      <c r="Q111" s="570">
        <v>204</v>
      </c>
    </row>
    <row r="112" spans="1:17" ht="14.4" customHeight="1" x14ac:dyDescent="0.3">
      <c r="A112" s="565" t="s">
        <v>4821</v>
      </c>
      <c r="B112" s="566" t="s">
        <v>4822</v>
      </c>
      <c r="C112" s="566" t="s">
        <v>3874</v>
      </c>
      <c r="D112" s="566" t="s">
        <v>4911</v>
      </c>
      <c r="E112" s="566" t="s">
        <v>4912</v>
      </c>
      <c r="F112" s="569">
        <v>191</v>
      </c>
      <c r="G112" s="569">
        <v>3820</v>
      </c>
      <c r="H112" s="569">
        <v>1</v>
      </c>
      <c r="I112" s="569">
        <v>20</v>
      </c>
      <c r="J112" s="569">
        <v>237</v>
      </c>
      <c r="K112" s="569">
        <v>4740</v>
      </c>
      <c r="L112" s="569">
        <v>1.2408376963350785</v>
      </c>
      <c r="M112" s="569">
        <v>20</v>
      </c>
      <c r="N112" s="569">
        <v>112</v>
      </c>
      <c r="O112" s="569">
        <v>2240</v>
      </c>
      <c r="P112" s="582">
        <v>0.58638743455497377</v>
      </c>
      <c r="Q112" s="570">
        <v>20</v>
      </c>
    </row>
    <row r="113" spans="1:17" ht="14.4" customHeight="1" x14ac:dyDescent="0.3">
      <c r="A113" s="565" t="s">
        <v>4821</v>
      </c>
      <c r="B113" s="566" t="s">
        <v>4822</v>
      </c>
      <c r="C113" s="566" t="s">
        <v>3874</v>
      </c>
      <c r="D113" s="566" t="s">
        <v>4913</v>
      </c>
      <c r="E113" s="566" t="s">
        <v>4914</v>
      </c>
      <c r="F113" s="569">
        <v>27</v>
      </c>
      <c r="G113" s="569">
        <v>1350</v>
      </c>
      <c r="H113" s="569">
        <v>1</v>
      </c>
      <c r="I113" s="569">
        <v>50</v>
      </c>
      <c r="J113" s="569">
        <v>8</v>
      </c>
      <c r="K113" s="569">
        <v>400</v>
      </c>
      <c r="L113" s="569">
        <v>0.29629629629629628</v>
      </c>
      <c r="M113" s="569">
        <v>50</v>
      </c>
      <c r="N113" s="569">
        <v>6</v>
      </c>
      <c r="O113" s="569">
        <v>300</v>
      </c>
      <c r="P113" s="582">
        <v>0.22222222222222221</v>
      </c>
      <c r="Q113" s="570">
        <v>50</v>
      </c>
    </row>
    <row r="114" spans="1:17" ht="14.4" customHeight="1" x14ac:dyDescent="0.3">
      <c r="A114" s="565" t="s">
        <v>4821</v>
      </c>
      <c r="B114" s="566" t="s">
        <v>4822</v>
      </c>
      <c r="C114" s="566" t="s">
        <v>3874</v>
      </c>
      <c r="D114" s="566" t="s">
        <v>4915</v>
      </c>
      <c r="E114" s="566" t="s">
        <v>4916</v>
      </c>
      <c r="F114" s="569">
        <v>9</v>
      </c>
      <c r="G114" s="569">
        <v>423</v>
      </c>
      <c r="H114" s="569">
        <v>1</v>
      </c>
      <c r="I114" s="569">
        <v>47</v>
      </c>
      <c r="J114" s="569">
        <v>4</v>
      </c>
      <c r="K114" s="569">
        <v>188</v>
      </c>
      <c r="L114" s="569">
        <v>0.44444444444444442</v>
      </c>
      <c r="M114" s="569">
        <v>47</v>
      </c>
      <c r="N114" s="569">
        <v>2</v>
      </c>
      <c r="O114" s="569">
        <v>94</v>
      </c>
      <c r="P114" s="582">
        <v>0.22222222222222221</v>
      </c>
      <c r="Q114" s="570">
        <v>47</v>
      </c>
    </row>
    <row r="115" spans="1:17" ht="14.4" customHeight="1" x14ac:dyDescent="0.3">
      <c r="A115" s="565" t="s">
        <v>4821</v>
      </c>
      <c r="B115" s="566" t="s">
        <v>4822</v>
      </c>
      <c r="C115" s="566" t="s">
        <v>3874</v>
      </c>
      <c r="D115" s="566" t="s">
        <v>4917</v>
      </c>
      <c r="E115" s="566" t="s">
        <v>4918</v>
      </c>
      <c r="F115" s="569"/>
      <c r="G115" s="569"/>
      <c r="H115" s="569"/>
      <c r="I115" s="569"/>
      <c r="J115" s="569"/>
      <c r="K115" s="569"/>
      <c r="L115" s="569"/>
      <c r="M115" s="569"/>
      <c r="N115" s="569">
        <v>1</v>
      </c>
      <c r="O115" s="569">
        <v>288</v>
      </c>
      <c r="P115" s="582"/>
      <c r="Q115" s="570">
        <v>288</v>
      </c>
    </row>
    <row r="116" spans="1:17" ht="14.4" customHeight="1" x14ac:dyDescent="0.3">
      <c r="A116" s="565" t="s">
        <v>4821</v>
      </c>
      <c r="B116" s="566" t="s">
        <v>4822</v>
      </c>
      <c r="C116" s="566" t="s">
        <v>3874</v>
      </c>
      <c r="D116" s="566" t="s">
        <v>4919</v>
      </c>
      <c r="E116" s="566" t="s">
        <v>4920</v>
      </c>
      <c r="F116" s="569">
        <v>3</v>
      </c>
      <c r="G116" s="569">
        <v>90</v>
      </c>
      <c r="H116" s="569">
        <v>1</v>
      </c>
      <c r="I116" s="569">
        <v>30</v>
      </c>
      <c r="J116" s="569">
        <v>3</v>
      </c>
      <c r="K116" s="569">
        <v>90</v>
      </c>
      <c r="L116" s="569">
        <v>1</v>
      </c>
      <c r="M116" s="569">
        <v>30</v>
      </c>
      <c r="N116" s="569">
        <v>4</v>
      </c>
      <c r="O116" s="569">
        <v>120</v>
      </c>
      <c r="P116" s="582">
        <v>1.3333333333333333</v>
      </c>
      <c r="Q116" s="570">
        <v>30</v>
      </c>
    </row>
    <row r="117" spans="1:17" ht="14.4" customHeight="1" x14ac:dyDescent="0.3">
      <c r="A117" s="565" t="s">
        <v>4821</v>
      </c>
      <c r="B117" s="566" t="s">
        <v>4822</v>
      </c>
      <c r="C117" s="566" t="s">
        <v>3874</v>
      </c>
      <c r="D117" s="566" t="s">
        <v>4921</v>
      </c>
      <c r="E117" s="566" t="s">
        <v>4922</v>
      </c>
      <c r="F117" s="569">
        <v>27</v>
      </c>
      <c r="G117" s="569">
        <v>1620</v>
      </c>
      <c r="H117" s="569">
        <v>1</v>
      </c>
      <c r="I117" s="569">
        <v>60</v>
      </c>
      <c r="J117" s="569">
        <v>8</v>
      </c>
      <c r="K117" s="569">
        <v>480</v>
      </c>
      <c r="L117" s="569">
        <v>0.29629629629629628</v>
      </c>
      <c r="M117" s="569">
        <v>60</v>
      </c>
      <c r="N117" s="569">
        <v>6</v>
      </c>
      <c r="O117" s="569">
        <v>360</v>
      </c>
      <c r="P117" s="582">
        <v>0.22222222222222221</v>
      </c>
      <c r="Q117" s="570">
        <v>60</v>
      </c>
    </row>
    <row r="118" spans="1:17" ht="14.4" customHeight="1" x14ac:dyDescent="0.3">
      <c r="A118" s="565" t="s">
        <v>4821</v>
      </c>
      <c r="B118" s="566" t="s">
        <v>4822</v>
      </c>
      <c r="C118" s="566" t="s">
        <v>3874</v>
      </c>
      <c r="D118" s="566" t="s">
        <v>4923</v>
      </c>
      <c r="E118" s="566" t="s">
        <v>4924</v>
      </c>
      <c r="F118" s="569">
        <v>50</v>
      </c>
      <c r="G118" s="569">
        <v>4200</v>
      </c>
      <c r="H118" s="569">
        <v>1</v>
      </c>
      <c r="I118" s="569">
        <v>84</v>
      </c>
      <c r="J118" s="569">
        <v>32</v>
      </c>
      <c r="K118" s="569">
        <v>2688</v>
      </c>
      <c r="L118" s="569">
        <v>0.64</v>
      </c>
      <c r="M118" s="569">
        <v>84</v>
      </c>
      <c r="N118" s="569">
        <v>26</v>
      </c>
      <c r="O118" s="569">
        <v>2184</v>
      </c>
      <c r="P118" s="582">
        <v>0.52</v>
      </c>
      <c r="Q118" s="570">
        <v>84</v>
      </c>
    </row>
    <row r="119" spans="1:17" ht="14.4" customHeight="1" x14ac:dyDescent="0.3">
      <c r="A119" s="565" t="s">
        <v>4821</v>
      </c>
      <c r="B119" s="566" t="s">
        <v>4822</v>
      </c>
      <c r="C119" s="566" t="s">
        <v>3874</v>
      </c>
      <c r="D119" s="566" t="s">
        <v>4925</v>
      </c>
      <c r="E119" s="566" t="s">
        <v>4926</v>
      </c>
      <c r="F119" s="569"/>
      <c r="G119" s="569"/>
      <c r="H119" s="569"/>
      <c r="I119" s="569"/>
      <c r="J119" s="569">
        <v>1</v>
      </c>
      <c r="K119" s="569">
        <v>96</v>
      </c>
      <c r="L119" s="569"/>
      <c r="M119" s="569">
        <v>96</v>
      </c>
      <c r="N119" s="569"/>
      <c r="O119" s="569"/>
      <c r="P119" s="582"/>
      <c r="Q119" s="570"/>
    </row>
    <row r="120" spans="1:17" ht="14.4" customHeight="1" x14ac:dyDescent="0.3">
      <c r="A120" s="565" t="s">
        <v>4821</v>
      </c>
      <c r="B120" s="566" t="s">
        <v>4822</v>
      </c>
      <c r="C120" s="566" t="s">
        <v>3874</v>
      </c>
      <c r="D120" s="566" t="s">
        <v>4927</v>
      </c>
      <c r="E120" s="566" t="s">
        <v>4928</v>
      </c>
      <c r="F120" s="569"/>
      <c r="G120" s="569"/>
      <c r="H120" s="569"/>
      <c r="I120" s="569"/>
      <c r="J120" s="569">
        <v>1</v>
      </c>
      <c r="K120" s="569">
        <v>60</v>
      </c>
      <c r="L120" s="569"/>
      <c r="M120" s="569">
        <v>60</v>
      </c>
      <c r="N120" s="569">
        <v>1</v>
      </c>
      <c r="O120" s="569">
        <v>60</v>
      </c>
      <c r="P120" s="582"/>
      <c r="Q120" s="570">
        <v>60</v>
      </c>
    </row>
    <row r="121" spans="1:17" ht="14.4" customHeight="1" x14ac:dyDescent="0.3">
      <c r="A121" s="565" t="s">
        <v>4821</v>
      </c>
      <c r="B121" s="566" t="s">
        <v>4822</v>
      </c>
      <c r="C121" s="566" t="s">
        <v>3874</v>
      </c>
      <c r="D121" s="566" t="s">
        <v>4929</v>
      </c>
      <c r="E121" s="566" t="s">
        <v>4930</v>
      </c>
      <c r="F121" s="569">
        <v>6</v>
      </c>
      <c r="G121" s="569">
        <v>366</v>
      </c>
      <c r="H121" s="569">
        <v>1</v>
      </c>
      <c r="I121" s="569">
        <v>61</v>
      </c>
      <c r="J121" s="569">
        <v>4</v>
      </c>
      <c r="K121" s="569">
        <v>244</v>
      </c>
      <c r="L121" s="569">
        <v>0.66666666666666663</v>
      </c>
      <c r="M121" s="569">
        <v>61</v>
      </c>
      <c r="N121" s="569">
        <v>2</v>
      </c>
      <c r="O121" s="569">
        <v>122</v>
      </c>
      <c r="P121" s="582">
        <v>0.33333333333333331</v>
      </c>
      <c r="Q121" s="570">
        <v>61</v>
      </c>
    </row>
    <row r="122" spans="1:17" ht="14.4" customHeight="1" x14ac:dyDescent="0.3">
      <c r="A122" s="565" t="s">
        <v>4821</v>
      </c>
      <c r="B122" s="566" t="s">
        <v>4822</v>
      </c>
      <c r="C122" s="566" t="s">
        <v>3874</v>
      </c>
      <c r="D122" s="566" t="s">
        <v>4931</v>
      </c>
      <c r="E122" s="566" t="s">
        <v>4932</v>
      </c>
      <c r="F122" s="569">
        <v>215</v>
      </c>
      <c r="G122" s="569">
        <v>2580</v>
      </c>
      <c r="H122" s="569">
        <v>1</v>
      </c>
      <c r="I122" s="569">
        <v>12</v>
      </c>
      <c r="J122" s="569">
        <v>614</v>
      </c>
      <c r="K122" s="569">
        <v>7368</v>
      </c>
      <c r="L122" s="569">
        <v>2.8558139534883722</v>
      </c>
      <c r="M122" s="569">
        <v>12</v>
      </c>
      <c r="N122" s="569">
        <v>500</v>
      </c>
      <c r="O122" s="569">
        <v>6000</v>
      </c>
      <c r="P122" s="582">
        <v>2.3255813953488373</v>
      </c>
      <c r="Q122" s="570">
        <v>12</v>
      </c>
    </row>
    <row r="123" spans="1:17" ht="14.4" customHeight="1" x14ac:dyDescent="0.3">
      <c r="A123" s="565" t="s">
        <v>4821</v>
      </c>
      <c r="B123" s="566" t="s">
        <v>4822</v>
      </c>
      <c r="C123" s="566" t="s">
        <v>3874</v>
      </c>
      <c r="D123" s="566" t="s">
        <v>4933</v>
      </c>
      <c r="E123" s="566" t="s">
        <v>4934</v>
      </c>
      <c r="F123" s="569">
        <v>21</v>
      </c>
      <c r="G123" s="569">
        <v>1491</v>
      </c>
      <c r="H123" s="569">
        <v>1</v>
      </c>
      <c r="I123" s="569">
        <v>71</v>
      </c>
      <c r="J123" s="569">
        <v>39</v>
      </c>
      <c r="K123" s="569">
        <v>2769</v>
      </c>
      <c r="L123" s="569">
        <v>1.8571428571428572</v>
      </c>
      <c r="M123" s="569">
        <v>71</v>
      </c>
      <c r="N123" s="569">
        <v>28</v>
      </c>
      <c r="O123" s="569">
        <v>1988</v>
      </c>
      <c r="P123" s="582">
        <v>1.3333333333333333</v>
      </c>
      <c r="Q123" s="570">
        <v>71</v>
      </c>
    </row>
    <row r="124" spans="1:17" ht="14.4" customHeight="1" x14ac:dyDescent="0.3">
      <c r="A124" s="565" t="s">
        <v>4821</v>
      </c>
      <c r="B124" s="566" t="s">
        <v>4822</v>
      </c>
      <c r="C124" s="566" t="s">
        <v>3874</v>
      </c>
      <c r="D124" s="566" t="s">
        <v>4935</v>
      </c>
      <c r="E124" s="566" t="s">
        <v>4936</v>
      </c>
      <c r="F124" s="569">
        <v>1</v>
      </c>
      <c r="G124" s="569">
        <v>31</v>
      </c>
      <c r="H124" s="569">
        <v>1</v>
      </c>
      <c r="I124" s="569">
        <v>31</v>
      </c>
      <c r="J124" s="569"/>
      <c r="K124" s="569"/>
      <c r="L124" s="569"/>
      <c r="M124" s="569"/>
      <c r="N124" s="569"/>
      <c r="O124" s="569"/>
      <c r="P124" s="582"/>
      <c r="Q124" s="570"/>
    </row>
    <row r="125" spans="1:17" ht="14.4" customHeight="1" x14ac:dyDescent="0.3">
      <c r="A125" s="565" t="s">
        <v>4821</v>
      </c>
      <c r="B125" s="566" t="s">
        <v>4822</v>
      </c>
      <c r="C125" s="566" t="s">
        <v>3874</v>
      </c>
      <c r="D125" s="566" t="s">
        <v>4937</v>
      </c>
      <c r="E125" s="566" t="s">
        <v>4938</v>
      </c>
      <c r="F125" s="569">
        <v>149</v>
      </c>
      <c r="G125" s="569">
        <v>2831</v>
      </c>
      <c r="H125" s="569">
        <v>1</v>
      </c>
      <c r="I125" s="569">
        <v>19</v>
      </c>
      <c r="J125" s="569">
        <v>187</v>
      </c>
      <c r="K125" s="569">
        <v>3553</v>
      </c>
      <c r="L125" s="569">
        <v>1.2550335570469799</v>
      </c>
      <c r="M125" s="569">
        <v>19</v>
      </c>
      <c r="N125" s="569">
        <v>90</v>
      </c>
      <c r="O125" s="569">
        <v>1710</v>
      </c>
      <c r="P125" s="582">
        <v>0.60402684563758391</v>
      </c>
      <c r="Q125" s="570">
        <v>19</v>
      </c>
    </row>
    <row r="126" spans="1:17" ht="14.4" customHeight="1" x14ac:dyDescent="0.3">
      <c r="A126" s="565" t="s">
        <v>4821</v>
      </c>
      <c r="B126" s="566" t="s">
        <v>4822</v>
      </c>
      <c r="C126" s="566" t="s">
        <v>3874</v>
      </c>
      <c r="D126" s="566" t="s">
        <v>4939</v>
      </c>
      <c r="E126" s="566" t="s">
        <v>4940</v>
      </c>
      <c r="F126" s="569">
        <v>13</v>
      </c>
      <c r="G126" s="569">
        <v>1014</v>
      </c>
      <c r="H126" s="569">
        <v>1</v>
      </c>
      <c r="I126" s="569">
        <v>78</v>
      </c>
      <c r="J126" s="569">
        <v>22</v>
      </c>
      <c r="K126" s="569">
        <v>1716</v>
      </c>
      <c r="L126" s="569">
        <v>1.6923076923076923</v>
      </c>
      <c r="M126" s="569">
        <v>78</v>
      </c>
      <c r="N126" s="569">
        <v>3</v>
      </c>
      <c r="O126" s="569">
        <v>234</v>
      </c>
      <c r="P126" s="582">
        <v>0.23076923076923078</v>
      </c>
      <c r="Q126" s="570">
        <v>78</v>
      </c>
    </row>
    <row r="127" spans="1:17" ht="14.4" customHeight="1" x14ac:dyDescent="0.3">
      <c r="A127" s="565" t="s">
        <v>4821</v>
      </c>
      <c r="B127" s="566" t="s">
        <v>4822</v>
      </c>
      <c r="C127" s="566" t="s">
        <v>3874</v>
      </c>
      <c r="D127" s="566" t="s">
        <v>4941</v>
      </c>
      <c r="E127" s="566" t="s">
        <v>4942</v>
      </c>
      <c r="F127" s="569">
        <v>122</v>
      </c>
      <c r="G127" s="569">
        <v>2318</v>
      </c>
      <c r="H127" s="569">
        <v>1</v>
      </c>
      <c r="I127" s="569">
        <v>19</v>
      </c>
      <c r="J127" s="569">
        <v>133</v>
      </c>
      <c r="K127" s="569">
        <v>2527</v>
      </c>
      <c r="L127" s="569">
        <v>1.0901639344262295</v>
      </c>
      <c r="M127" s="569">
        <v>19</v>
      </c>
      <c r="N127" s="569">
        <v>71</v>
      </c>
      <c r="O127" s="569">
        <v>1349</v>
      </c>
      <c r="P127" s="582">
        <v>0.58196721311475408</v>
      </c>
      <c r="Q127" s="570">
        <v>19</v>
      </c>
    </row>
    <row r="128" spans="1:17" ht="14.4" customHeight="1" x14ac:dyDescent="0.3">
      <c r="A128" s="565" t="s">
        <v>4821</v>
      </c>
      <c r="B128" s="566" t="s">
        <v>4822</v>
      </c>
      <c r="C128" s="566" t="s">
        <v>3874</v>
      </c>
      <c r="D128" s="566" t="s">
        <v>4943</v>
      </c>
      <c r="E128" s="566" t="s">
        <v>4944</v>
      </c>
      <c r="F128" s="569"/>
      <c r="G128" s="569"/>
      <c r="H128" s="569"/>
      <c r="I128" s="569"/>
      <c r="J128" s="569">
        <v>1</v>
      </c>
      <c r="K128" s="569">
        <v>1641</v>
      </c>
      <c r="L128" s="569"/>
      <c r="M128" s="569">
        <v>1641</v>
      </c>
      <c r="N128" s="569">
        <v>2</v>
      </c>
      <c r="O128" s="569">
        <v>3290</v>
      </c>
      <c r="P128" s="582"/>
      <c r="Q128" s="570">
        <v>1645</v>
      </c>
    </row>
    <row r="129" spans="1:17" ht="14.4" customHeight="1" x14ac:dyDescent="0.3">
      <c r="A129" s="565" t="s">
        <v>4821</v>
      </c>
      <c r="B129" s="566" t="s">
        <v>4822</v>
      </c>
      <c r="C129" s="566" t="s">
        <v>3874</v>
      </c>
      <c r="D129" s="566" t="s">
        <v>4945</v>
      </c>
      <c r="E129" s="566" t="s">
        <v>4946</v>
      </c>
      <c r="F129" s="569"/>
      <c r="G129" s="569"/>
      <c r="H129" s="569"/>
      <c r="I129" s="569"/>
      <c r="J129" s="569">
        <v>1</v>
      </c>
      <c r="K129" s="569">
        <v>127</v>
      </c>
      <c r="L129" s="569"/>
      <c r="M129" s="569">
        <v>127</v>
      </c>
      <c r="N129" s="569"/>
      <c r="O129" s="569"/>
      <c r="P129" s="582"/>
      <c r="Q129" s="570"/>
    </row>
    <row r="130" spans="1:17" ht="14.4" customHeight="1" x14ac:dyDescent="0.3">
      <c r="A130" s="565" t="s">
        <v>4821</v>
      </c>
      <c r="B130" s="566" t="s">
        <v>4822</v>
      </c>
      <c r="C130" s="566" t="s">
        <v>3874</v>
      </c>
      <c r="D130" s="566" t="s">
        <v>4947</v>
      </c>
      <c r="E130" s="566" t="s">
        <v>4948</v>
      </c>
      <c r="F130" s="569">
        <v>3</v>
      </c>
      <c r="G130" s="569">
        <v>5238</v>
      </c>
      <c r="H130" s="569">
        <v>1</v>
      </c>
      <c r="I130" s="569">
        <v>1746</v>
      </c>
      <c r="J130" s="569">
        <v>2</v>
      </c>
      <c r="K130" s="569">
        <v>3496</v>
      </c>
      <c r="L130" s="569">
        <v>0.66743031691485299</v>
      </c>
      <c r="M130" s="569">
        <v>1748</v>
      </c>
      <c r="N130" s="569">
        <v>2</v>
      </c>
      <c r="O130" s="569">
        <v>3504</v>
      </c>
      <c r="P130" s="582">
        <v>0.66895761741122561</v>
      </c>
      <c r="Q130" s="570">
        <v>1752</v>
      </c>
    </row>
    <row r="131" spans="1:17" ht="14.4" customHeight="1" x14ac:dyDescent="0.3">
      <c r="A131" s="565" t="s">
        <v>4821</v>
      </c>
      <c r="B131" s="566" t="s">
        <v>4822</v>
      </c>
      <c r="C131" s="566" t="s">
        <v>3874</v>
      </c>
      <c r="D131" s="566" t="s">
        <v>4949</v>
      </c>
      <c r="E131" s="566" t="s">
        <v>4950</v>
      </c>
      <c r="F131" s="569">
        <v>45</v>
      </c>
      <c r="G131" s="569">
        <v>64845</v>
      </c>
      <c r="H131" s="569">
        <v>1</v>
      </c>
      <c r="I131" s="569">
        <v>1441</v>
      </c>
      <c r="J131" s="569">
        <v>104</v>
      </c>
      <c r="K131" s="569">
        <v>150072</v>
      </c>
      <c r="L131" s="569">
        <v>2.3143187601202868</v>
      </c>
      <c r="M131" s="569">
        <v>1443</v>
      </c>
      <c r="N131" s="569">
        <v>24</v>
      </c>
      <c r="O131" s="569">
        <v>34728</v>
      </c>
      <c r="P131" s="582">
        <v>0.5355540134166088</v>
      </c>
      <c r="Q131" s="570">
        <v>1447</v>
      </c>
    </row>
    <row r="132" spans="1:17" ht="14.4" customHeight="1" x14ac:dyDescent="0.3">
      <c r="A132" s="565" t="s">
        <v>4821</v>
      </c>
      <c r="B132" s="566" t="s">
        <v>4822</v>
      </c>
      <c r="C132" s="566" t="s">
        <v>3874</v>
      </c>
      <c r="D132" s="566" t="s">
        <v>4951</v>
      </c>
      <c r="E132" s="566" t="s">
        <v>4952</v>
      </c>
      <c r="F132" s="569"/>
      <c r="G132" s="569"/>
      <c r="H132" s="569"/>
      <c r="I132" s="569"/>
      <c r="J132" s="569"/>
      <c r="K132" s="569"/>
      <c r="L132" s="569"/>
      <c r="M132" s="569"/>
      <c r="N132" s="569">
        <v>1</v>
      </c>
      <c r="O132" s="569">
        <v>391</v>
      </c>
      <c r="P132" s="582"/>
      <c r="Q132" s="570">
        <v>391</v>
      </c>
    </row>
    <row r="133" spans="1:17" ht="14.4" customHeight="1" x14ac:dyDescent="0.3">
      <c r="A133" s="565" t="s">
        <v>4821</v>
      </c>
      <c r="B133" s="566" t="s">
        <v>4822</v>
      </c>
      <c r="C133" s="566" t="s">
        <v>3874</v>
      </c>
      <c r="D133" s="566" t="s">
        <v>4953</v>
      </c>
      <c r="E133" s="566" t="s">
        <v>4954</v>
      </c>
      <c r="F133" s="569">
        <v>1</v>
      </c>
      <c r="G133" s="569">
        <v>461</v>
      </c>
      <c r="H133" s="569">
        <v>1</v>
      </c>
      <c r="I133" s="569">
        <v>461</v>
      </c>
      <c r="J133" s="569">
        <v>1</v>
      </c>
      <c r="K133" s="569">
        <v>461</v>
      </c>
      <c r="L133" s="569">
        <v>1</v>
      </c>
      <c r="M133" s="569">
        <v>461</v>
      </c>
      <c r="N133" s="569"/>
      <c r="O133" s="569"/>
      <c r="P133" s="582"/>
      <c r="Q133" s="570"/>
    </row>
    <row r="134" spans="1:17" ht="14.4" customHeight="1" x14ac:dyDescent="0.3">
      <c r="A134" s="565" t="s">
        <v>4821</v>
      </c>
      <c r="B134" s="566" t="s">
        <v>4822</v>
      </c>
      <c r="C134" s="566" t="s">
        <v>3874</v>
      </c>
      <c r="D134" s="566" t="s">
        <v>4955</v>
      </c>
      <c r="E134" s="566" t="s">
        <v>4956</v>
      </c>
      <c r="F134" s="569"/>
      <c r="G134" s="569"/>
      <c r="H134" s="569"/>
      <c r="I134" s="569"/>
      <c r="J134" s="569"/>
      <c r="K134" s="569"/>
      <c r="L134" s="569"/>
      <c r="M134" s="569"/>
      <c r="N134" s="569">
        <v>1</v>
      </c>
      <c r="O134" s="569">
        <v>312</v>
      </c>
      <c r="P134" s="582"/>
      <c r="Q134" s="570">
        <v>312</v>
      </c>
    </row>
    <row r="135" spans="1:17" ht="14.4" customHeight="1" x14ac:dyDescent="0.3">
      <c r="A135" s="565" t="s">
        <v>4821</v>
      </c>
      <c r="B135" s="566" t="s">
        <v>4822</v>
      </c>
      <c r="C135" s="566" t="s">
        <v>3874</v>
      </c>
      <c r="D135" s="566" t="s">
        <v>4957</v>
      </c>
      <c r="E135" s="566" t="s">
        <v>4958</v>
      </c>
      <c r="F135" s="569">
        <v>8</v>
      </c>
      <c r="G135" s="569">
        <v>6800</v>
      </c>
      <c r="H135" s="569">
        <v>1</v>
      </c>
      <c r="I135" s="569">
        <v>850</v>
      </c>
      <c r="J135" s="569">
        <v>17</v>
      </c>
      <c r="K135" s="569">
        <v>14450</v>
      </c>
      <c r="L135" s="569">
        <v>2.125</v>
      </c>
      <c r="M135" s="569">
        <v>850</v>
      </c>
      <c r="N135" s="569">
        <v>3</v>
      </c>
      <c r="O135" s="569">
        <v>2553</v>
      </c>
      <c r="P135" s="582">
        <v>0.37544117647058822</v>
      </c>
      <c r="Q135" s="570">
        <v>851</v>
      </c>
    </row>
    <row r="136" spans="1:17" ht="14.4" customHeight="1" x14ac:dyDescent="0.3">
      <c r="A136" s="565" t="s">
        <v>4821</v>
      </c>
      <c r="B136" s="566" t="s">
        <v>4822</v>
      </c>
      <c r="C136" s="566" t="s">
        <v>3874</v>
      </c>
      <c r="D136" s="566" t="s">
        <v>4959</v>
      </c>
      <c r="E136" s="566" t="s">
        <v>4960</v>
      </c>
      <c r="F136" s="569"/>
      <c r="G136" s="569"/>
      <c r="H136" s="569"/>
      <c r="I136" s="569"/>
      <c r="J136" s="569"/>
      <c r="K136" s="569"/>
      <c r="L136" s="569"/>
      <c r="M136" s="569"/>
      <c r="N136" s="569">
        <v>5</v>
      </c>
      <c r="O136" s="569">
        <v>505</v>
      </c>
      <c r="P136" s="582"/>
      <c r="Q136" s="570">
        <v>101</v>
      </c>
    </row>
    <row r="137" spans="1:17" ht="14.4" customHeight="1" x14ac:dyDescent="0.3">
      <c r="A137" s="565" t="s">
        <v>4821</v>
      </c>
      <c r="B137" s="566" t="s">
        <v>4822</v>
      </c>
      <c r="C137" s="566" t="s">
        <v>3874</v>
      </c>
      <c r="D137" s="566" t="s">
        <v>4961</v>
      </c>
      <c r="E137" s="566" t="s">
        <v>4962</v>
      </c>
      <c r="F137" s="569">
        <v>1</v>
      </c>
      <c r="G137" s="569">
        <v>169</v>
      </c>
      <c r="H137" s="569">
        <v>1</v>
      </c>
      <c r="I137" s="569">
        <v>169</v>
      </c>
      <c r="J137" s="569">
        <v>2</v>
      </c>
      <c r="K137" s="569">
        <v>338</v>
      </c>
      <c r="L137" s="569">
        <v>2</v>
      </c>
      <c r="M137" s="569">
        <v>169</v>
      </c>
      <c r="N137" s="569">
        <v>1</v>
      </c>
      <c r="O137" s="569">
        <v>169</v>
      </c>
      <c r="P137" s="582">
        <v>1</v>
      </c>
      <c r="Q137" s="570">
        <v>169</v>
      </c>
    </row>
    <row r="138" spans="1:17" ht="14.4" customHeight="1" x14ac:dyDescent="0.3">
      <c r="A138" s="565" t="s">
        <v>4821</v>
      </c>
      <c r="B138" s="566" t="s">
        <v>4822</v>
      </c>
      <c r="C138" s="566" t="s">
        <v>3874</v>
      </c>
      <c r="D138" s="566" t="s">
        <v>4963</v>
      </c>
      <c r="E138" s="566" t="s">
        <v>4964</v>
      </c>
      <c r="F138" s="569">
        <v>1</v>
      </c>
      <c r="G138" s="569">
        <v>166</v>
      </c>
      <c r="H138" s="569">
        <v>1</v>
      </c>
      <c r="I138" s="569">
        <v>166</v>
      </c>
      <c r="J138" s="569">
        <v>2</v>
      </c>
      <c r="K138" s="569">
        <v>332</v>
      </c>
      <c r="L138" s="569">
        <v>2</v>
      </c>
      <c r="M138" s="569">
        <v>166</v>
      </c>
      <c r="N138" s="569">
        <v>1</v>
      </c>
      <c r="O138" s="569">
        <v>166</v>
      </c>
      <c r="P138" s="582">
        <v>1</v>
      </c>
      <c r="Q138" s="570">
        <v>166</v>
      </c>
    </row>
    <row r="139" spans="1:17" ht="14.4" customHeight="1" x14ac:dyDescent="0.3">
      <c r="A139" s="565" t="s">
        <v>4821</v>
      </c>
      <c r="B139" s="566" t="s">
        <v>4822</v>
      </c>
      <c r="C139" s="566" t="s">
        <v>3874</v>
      </c>
      <c r="D139" s="566" t="s">
        <v>4965</v>
      </c>
      <c r="E139" s="566" t="s">
        <v>4966</v>
      </c>
      <c r="F139" s="569">
        <v>1</v>
      </c>
      <c r="G139" s="569">
        <v>172</v>
      </c>
      <c r="H139" s="569">
        <v>1</v>
      </c>
      <c r="I139" s="569">
        <v>172</v>
      </c>
      <c r="J139" s="569">
        <v>2</v>
      </c>
      <c r="K139" s="569">
        <v>344</v>
      </c>
      <c r="L139" s="569">
        <v>2</v>
      </c>
      <c r="M139" s="569">
        <v>172</v>
      </c>
      <c r="N139" s="569">
        <v>1</v>
      </c>
      <c r="O139" s="569">
        <v>172</v>
      </c>
      <c r="P139" s="582">
        <v>1</v>
      </c>
      <c r="Q139" s="570">
        <v>172</v>
      </c>
    </row>
    <row r="140" spans="1:17" ht="14.4" customHeight="1" x14ac:dyDescent="0.3">
      <c r="A140" s="565" t="s">
        <v>4821</v>
      </c>
      <c r="B140" s="566" t="s">
        <v>4822</v>
      </c>
      <c r="C140" s="566" t="s">
        <v>3874</v>
      </c>
      <c r="D140" s="566" t="s">
        <v>4967</v>
      </c>
      <c r="E140" s="566" t="s">
        <v>4968</v>
      </c>
      <c r="F140" s="569">
        <v>12</v>
      </c>
      <c r="G140" s="569">
        <v>1980</v>
      </c>
      <c r="H140" s="569">
        <v>1</v>
      </c>
      <c r="I140" s="569">
        <v>165</v>
      </c>
      <c r="J140" s="569">
        <v>3</v>
      </c>
      <c r="K140" s="569">
        <v>495</v>
      </c>
      <c r="L140" s="569">
        <v>0.25</v>
      </c>
      <c r="M140" s="569">
        <v>165</v>
      </c>
      <c r="N140" s="569"/>
      <c r="O140" s="569"/>
      <c r="P140" s="582"/>
      <c r="Q140" s="570"/>
    </row>
    <row r="141" spans="1:17" ht="14.4" customHeight="1" x14ac:dyDescent="0.3">
      <c r="A141" s="565" t="s">
        <v>4821</v>
      </c>
      <c r="B141" s="566" t="s">
        <v>4822</v>
      </c>
      <c r="C141" s="566" t="s">
        <v>3874</v>
      </c>
      <c r="D141" s="566" t="s">
        <v>4969</v>
      </c>
      <c r="E141" s="566" t="s">
        <v>4970</v>
      </c>
      <c r="F141" s="569"/>
      <c r="G141" s="569"/>
      <c r="H141" s="569"/>
      <c r="I141" s="569"/>
      <c r="J141" s="569"/>
      <c r="K141" s="569"/>
      <c r="L141" s="569"/>
      <c r="M141" s="569"/>
      <c r="N141" s="569">
        <v>1</v>
      </c>
      <c r="O141" s="569">
        <v>236</v>
      </c>
      <c r="P141" s="582"/>
      <c r="Q141" s="570">
        <v>236</v>
      </c>
    </row>
    <row r="142" spans="1:17" ht="14.4" customHeight="1" x14ac:dyDescent="0.3">
      <c r="A142" s="565" t="s">
        <v>4821</v>
      </c>
      <c r="B142" s="566" t="s">
        <v>4822</v>
      </c>
      <c r="C142" s="566" t="s">
        <v>3874</v>
      </c>
      <c r="D142" s="566" t="s">
        <v>4971</v>
      </c>
      <c r="E142" s="566" t="s">
        <v>4972</v>
      </c>
      <c r="F142" s="569">
        <v>17</v>
      </c>
      <c r="G142" s="569">
        <v>2992</v>
      </c>
      <c r="H142" s="569">
        <v>1</v>
      </c>
      <c r="I142" s="569">
        <v>176</v>
      </c>
      <c r="J142" s="569">
        <v>71</v>
      </c>
      <c r="K142" s="569">
        <v>12496</v>
      </c>
      <c r="L142" s="569">
        <v>4.1764705882352944</v>
      </c>
      <c r="M142" s="569">
        <v>176</v>
      </c>
      <c r="N142" s="569">
        <v>112</v>
      </c>
      <c r="O142" s="569">
        <v>19712</v>
      </c>
      <c r="P142" s="582">
        <v>6.5882352941176467</v>
      </c>
      <c r="Q142" s="570">
        <v>176</v>
      </c>
    </row>
    <row r="143" spans="1:17" ht="14.4" customHeight="1" x14ac:dyDescent="0.3">
      <c r="A143" s="565" t="s">
        <v>4821</v>
      </c>
      <c r="B143" s="566" t="s">
        <v>4822</v>
      </c>
      <c r="C143" s="566" t="s">
        <v>3874</v>
      </c>
      <c r="D143" s="566" t="s">
        <v>4973</v>
      </c>
      <c r="E143" s="566" t="s">
        <v>4974</v>
      </c>
      <c r="F143" s="569">
        <v>979</v>
      </c>
      <c r="G143" s="569">
        <v>143913</v>
      </c>
      <c r="H143" s="569">
        <v>1</v>
      </c>
      <c r="I143" s="569">
        <v>147</v>
      </c>
      <c r="J143" s="569">
        <v>1221</v>
      </c>
      <c r="K143" s="569">
        <v>179487</v>
      </c>
      <c r="L143" s="569">
        <v>1.247191011235955</v>
      </c>
      <c r="M143" s="569">
        <v>147</v>
      </c>
      <c r="N143" s="569">
        <v>1006</v>
      </c>
      <c r="O143" s="569">
        <v>147882</v>
      </c>
      <c r="P143" s="582">
        <v>1.0275791624106232</v>
      </c>
      <c r="Q143" s="570">
        <v>147</v>
      </c>
    </row>
    <row r="144" spans="1:17" ht="14.4" customHeight="1" x14ac:dyDescent="0.3">
      <c r="A144" s="565" t="s">
        <v>4821</v>
      </c>
      <c r="B144" s="566" t="s">
        <v>4822</v>
      </c>
      <c r="C144" s="566" t="s">
        <v>3874</v>
      </c>
      <c r="D144" s="566" t="s">
        <v>4975</v>
      </c>
      <c r="E144" s="566" t="s">
        <v>4976</v>
      </c>
      <c r="F144" s="569">
        <v>4</v>
      </c>
      <c r="G144" s="569">
        <v>1064</v>
      </c>
      <c r="H144" s="569">
        <v>1</v>
      </c>
      <c r="I144" s="569">
        <v>266</v>
      </c>
      <c r="J144" s="569"/>
      <c r="K144" s="569"/>
      <c r="L144" s="569"/>
      <c r="M144" s="569"/>
      <c r="N144" s="569">
        <v>2</v>
      </c>
      <c r="O144" s="569">
        <v>532</v>
      </c>
      <c r="P144" s="582">
        <v>0.5</v>
      </c>
      <c r="Q144" s="570">
        <v>266</v>
      </c>
    </row>
    <row r="145" spans="1:17" ht="14.4" customHeight="1" x14ac:dyDescent="0.3">
      <c r="A145" s="565" t="s">
        <v>4821</v>
      </c>
      <c r="B145" s="566" t="s">
        <v>4822</v>
      </c>
      <c r="C145" s="566" t="s">
        <v>3874</v>
      </c>
      <c r="D145" s="566" t="s">
        <v>4977</v>
      </c>
      <c r="E145" s="566" t="s">
        <v>4978</v>
      </c>
      <c r="F145" s="569">
        <v>2</v>
      </c>
      <c r="G145" s="569">
        <v>2410</v>
      </c>
      <c r="H145" s="569">
        <v>1</v>
      </c>
      <c r="I145" s="569">
        <v>1205</v>
      </c>
      <c r="J145" s="569"/>
      <c r="K145" s="569"/>
      <c r="L145" s="569"/>
      <c r="M145" s="569"/>
      <c r="N145" s="569">
        <v>1</v>
      </c>
      <c r="O145" s="569">
        <v>1210</v>
      </c>
      <c r="P145" s="582">
        <v>0.50207468879668049</v>
      </c>
      <c r="Q145" s="570">
        <v>1210</v>
      </c>
    </row>
    <row r="146" spans="1:17" ht="14.4" customHeight="1" x14ac:dyDescent="0.3">
      <c r="A146" s="565" t="s">
        <v>4821</v>
      </c>
      <c r="B146" s="566" t="s">
        <v>4822</v>
      </c>
      <c r="C146" s="566" t="s">
        <v>3874</v>
      </c>
      <c r="D146" s="566" t="s">
        <v>4979</v>
      </c>
      <c r="E146" s="566" t="s">
        <v>4980</v>
      </c>
      <c r="F146" s="569">
        <v>58</v>
      </c>
      <c r="G146" s="569">
        <v>14384</v>
      </c>
      <c r="H146" s="569">
        <v>1</v>
      </c>
      <c r="I146" s="569">
        <v>248</v>
      </c>
      <c r="J146" s="569">
        <v>50</v>
      </c>
      <c r="K146" s="569">
        <v>12450</v>
      </c>
      <c r="L146" s="569">
        <v>0.86554505005561733</v>
      </c>
      <c r="M146" s="569">
        <v>249</v>
      </c>
      <c r="N146" s="569">
        <v>37</v>
      </c>
      <c r="O146" s="569">
        <v>9213</v>
      </c>
      <c r="P146" s="582">
        <v>0.64050333704115681</v>
      </c>
      <c r="Q146" s="570">
        <v>249</v>
      </c>
    </row>
    <row r="147" spans="1:17" ht="14.4" customHeight="1" x14ac:dyDescent="0.3">
      <c r="A147" s="565" t="s">
        <v>4821</v>
      </c>
      <c r="B147" s="566" t="s">
        <v>4822</v>
      </c>
      <c r="C147" s="566" t="s">
        <v>3874</v>
      </c>
      <c r="D147" s="566" t="s">
        <v>4981</v>
      </c>
      <c r="E147" s="566" t="s">
        <v>4982</v>
      </c>
      <c r="F147" s="569"/>
      <c r="G147" s="569"/>
      <c r="H147" s="569"/>
      <c r="I147" s="569"/>
      <c r="J147" s="569"/>
      <c r="K147" s="569"/>
      <c r="L147" s="569"/>
      <c r="M147" s="569"/>
      <c r="N147" s="569">
        <v>1</v>
      </c>
      <c r="O147" s="569">
        <v>170</v>
      </c>
      <c r="P147" s="582"/>
      <c r="Q147" s="570">
        <v>170</v>
      </c>
    </row>
    <row r="148" spans="1:17" ht="14.4" customHeight="1" x14ac:dyDescent="0.3">
      <c r="A148" s="565" t="s">
        <v>4821</v>
      </c>
      <c r="B148" s="566" t="s">
        <v>4822</v>
      </c>
      <c r="C148" s="566" t="s">
        <v>3874</v>
      </c>
      <c r="D148" s="566" t="s">
        <v>4983</v>
      </c>
      <c r="E148" s="566" t="s">
        <v>4984</v>
      </c>
      <c r="F148" s="569"/>
      <c r="G148" s="569"/>
      <c r="H148" s="569"/>
      <c r="I148" s="569"/>
      <c r="J148" s="569">
        <v>1</v>
      </c>
      <c r="K148" s="569">
        <v>186</v>
      </c>
      <c r="L148" s="569"/>
      <c r="M148" s="569">
        <v>186</v>
      </c>
      <c r="N148" s="569">
        <v>5</v>
      </c>
      <c r="O148" s="569">
        <v>930</v>
      </c>
      <c r="P148" s="582"/>
      <c r="Q148" s="570">
        <v>186</v>
      </c>
    </row>
    <row r="149" spans="1:17" ht="14.4" customHeight="1" x14ac:dyDescent="0.3">
      <c r="A149" s="565" t="s">
        <v>4821</v>
      </c>
      <c r="B149" s="566" t="s">
        <v>4822</v>
      </c>
      <c r="C149" s="566" t="s">
        <v>3874</v>
      </c>
      <c r="D149" s="566" t="s">
        <v>4985</v>
      </c>
      <c r="E149" s="566" t="s">
        <v>4986</v>
      </c>
      <c r="F149" s="569">
        <v>3</v>
      </c>
      <c r="G149" s="569">
        <v>870</v>
      </c>
      <c r="H149" s="569">
        <v>1</v>
      </c>
      <c r="I149" s="569">
        <v>290</v>
      </c>
      <c r="J149" s="569">
        <v>9</v>
      </c>
      <c r="K149" s="569">
        <v>2619</v>
      </c>
      <c r="L149" s="569">
        <v>3.010344827586207</v>
      </c>
      <c r="M149" s="569">
        <v>291</v>
      </c>
      <c r="N149" s="569">
        <v>5</v>
      </c>
      <c r="O149" s="569">
        <v>1455</v>
      </c>
      <c r="P149" s="582">
        <v>1.6724137931034482</v>
      </c>
      <c r="Q149" s="570">
        <v>291</v>
      </c>
    </row>
    <row r="150" spans="1:17" ht="14.4" customHeight="1" x14ac:dyDescent="0.3">
      <c r="A150" s="565" t="s">
        <v>4821</v>
      </c>
      <c r="B150" s="566" t="s">
        <v>4822</v>
      </c>
      <c r="C150" s="566" t="s">
        <v>3874</v>
      </c>
      <c r="D150" s="566" t="s">
        <v>4987</v>
      </c>
      <c r="E150" s="566" t="s">
        <v>4988</v>
      </c>
      <c r="F150" s="569"/>
      <c r="G150" s="569"/>
      <c r="H150" s="569"/>
      <c r="I150" s="569"/>
      <c r="J150" s="569"/>
      <c r="K150" s="569"/>
      <c r="L150" s="569"/>
      <c r="M150" s="569"/>
      <c r="N150" s="569">
        <v>1</v>
      </c>
      <c r="O150" s="569">
        <v>405</v>
      </c>
      <c r="P150" s="582"/>
      <c r="Q150" s="570">
        <v>405</v>
      </c>
    </row>
    <row r="151" spans="1:17" ht="14.4" customHeight="1" x14ac:dyDescent="0.3">
      <c r="A151" s="565" t="s">
        <v>4821</v>
      </c>
      <c r="B151" s="566" t="s">
        <v>4822</v>
      </c>
      <c r="C151" s="566" t="s">
        <v>3874</v>
      </c>
      <c r="D151" s="566" t="s">
        <v>4989</v>
      </c>
      <c r="E151" s="566" t="s">
        <v>4990</v>
      </c>
      <c r="F151" s="569">
        <v>1</v>
      </c>
      <c r="G151" s="569">
        <v>189</v>
      </c>
      <c r="H151" s="569">
        <v>1</v>
      </c>
      <c r="I151" s="569">
        <v>189</v>
      </c>
      <c r="J151" s="569">
        <v>1</v>
      </c>
      <c r="K151" s="569">
        <v>189</v>
      </c>
      <c r="L151" s="569">
        <v>1</v>
      </c>
      <c r="M151" s="569">
        <v>189</v>
      </c>
      <c r="N151" s="569">
        <v>1</v>
      </c>
      <c r="O151" s="569">
        <v>190</v>
      </c>
      <c r="P151" s="582">
        <v>1.0052910052910053</v>
      </c>
      <c r="Q151" s="570">
        <v>190</v>
      </c>
    </row>
    <row r="152" spans="1:17" ht="14.4" customHeight="1" x14ac:dyDescent="0.3">
      <c r="A152" s="565" t="s">
        <v>4821</v>
      </c>
      <c r="B152" s="566" t="s">
        <v>4822</v>
      </c>
      <c r="C152" s="566" t="s">
        <v>3874</v>
      </c>
      <c r="D152" s="566" t="s">
        <v>4991</v>
      </c>
      <c r="E152" s="566" t="s">
        <v>4992</v>
      </c>
      <c r="F152" s="569">
        <v>42</v>
      </c>
      <c r="G152" s="569">
        <v>9492</v>
      </c>
      <c r="H152" s="569">
        <v>1</v>
      </c>
      <c r="I152" s="569">
        <v>226</v>
      </c>
      <c r="J152" s="569">
        <v>51</v>
      </c>
      <c r="K152" s="569">
        <v>11526</v>
      </c>
      <c r="L152" s="569">
        <v>1.2142857142857142</v>
      </c>
      <c r="M152" s="569">
        <v>226</v>
      </c>
      <c r="N152" s="569">
        <v>26</v>
      </c>
      <c r="O152" s="569">
        <v>5902</v>
      </c>
      <c r="P152" s="582">
        <v>0.62178676780446696</v>
      </c>
      <c r="Q152" s="570">
        <v>227</v>
      </c>
    </row>
    <row r="153" spans="1:17" ht="14.4" customHeight="1" x14ac:dyDescent="0.3">
      <c r="A153" s="565" t="s">
        <v>4821</v>
      </c>
      <c r="B153" s="566" t="s">
        <v>4822</v>
      </c>
      <c r="C153" s="566" t="s">
        <v>3874</v>
      </c>
      <c r="D153" s="566" t="s">
        <v>4993</v>
      </c>
      <c r="E153" s="566" t="s">
        <v>4994</v>
      </c>
      <c r="F153" s="569"/>
      <c r="G153" s="569"/>
      <c r="H153" s="569"/>
      <c r="I153" s="569"/>
      <c r="J153" s="569"/>
      <c r="K153" s="569"/>
      <c r="L153" s="569"/>
      <c r="M153" s="569"/>
      <c r="N153" s="569">
        <v>1</v>
      </c>
      <c r="O153" s="569">
        <v>157</v>
      </c>
      <c r="P153" s="582"/>
      <c r="Q153" s="570">
        <v>157</v>
      </c>
    </row>
    <row r="154" spans="1:17" ht="14.4" customHeight="1" x14ac:dyDescent="0.3">
      <c r="A154" s="565" t="s">
        <v>4821</v>
      </c>
      <c r="B154" s="566" t="s">
        <v>4822</v>
      </c>
      <c r="C154" s="566" t="s">
        <v>3874</v>
      </c>
      <c r="D154" s="566" t="s">
        <v>4995</v>
      </c>
      <c r="E154" s="566" t="s">
        <v>4996</v>
      </c>
      <c r="F154" s="569">
        <v>1</v>
      </c>
      <c r="G154" s="569">
        <v>459</v>
      </c>
      <c r="H154" s="569">
        <v>1</v>
      </c>
      <c r="I154" s="569">
        <v>459</v>
      </c>
      <c r="J154" s="569"/>
      <c r="K154" s="569"/>
      <c r="L154" s="569"/>
      <c r="M154" s="569"/>
      <c r="N154" s="569"/>
      <c r="O154" s="569"/>
      <c r="P154" s="582"/>
      <c r="Q154" s="570"/>
    </row>
    <row r="155" spans="1:17" ht="14.4" customHeight="1" x14ac:dyDescent="0.3">
      <c r="A155" s="565" t="s">
        <v>4821</v>
      </c>
      <c r="B155" s="566" t="s">
        <v>4822</v>
      </c>
      <c r="C155" s="566" t="s">
        <v>3874</v>
      </c>
      <c r="D155" s="566" t="s">
        <v>4997</v>
      </c>
      <c r="E155" s="566" t="s">
        <v>4998</v>
      </c>
      <c r="F155" s="569">
        <v>3</v>
      </c>
      <c r="G155" s="569">
        <v>1677</v>
      </c>
      <c r="H155" s="569">
        <v>1</v>
      </c>
      <c r="I155" s="569">
        <v>559</v>
      </c>
      <c r="J155" s="569">
        <v>14</v>
      </c>
      <c r="K155" s="569">
        <v>7826</v>
      </c>
      <c r="L155" s="569">
        <v>4.666666666666667</v>
      </c>
      <c r="M155" s="569">
        <v>559</v>
      </c>
      <c r="N155" s="569">
        <v>8</v>
      </c>
      <c r="O155" s="569">
        <v>4480</v>
      </c>
      <c r="P155" s="582">
        <v>2.6714370900417412</v>
      </c>
      <c r="Q155" s="570">
        <v>560</v>
      </c>
    </row>
    <row r="156" spans="1:17" ht="14.4" customHeight="1" x14ac:dyDescent="0.3">
      <c r="A156" s="565" t="s">
        <v>4821</v>
      </c>
      <c r="B156" s="566" t="s">
        <v>4822</v>
      </c>
      <c r="C156" s="566" t="s">
        <v>3874</v>
      </c>
      <c r="D156" s="566" t="s">
        <v>4999</v>
      </c>
      <c r="E156" s="566" t="s">
        <v>5000</v>
      </c>
      <c r="F156" s="569"/>
      <c r="G156" s="569"/>
      <c r="H156" s="569"/>
      <c r="I156" s="569"/>
      <c r="J156" s="569"/>
      <c r="K156" s="569"/>
      <c r="L156" s="569"/>
      <c r="M156" s="569"/>
      <c r="N156" s="569">
        <v>1</v>
      </c>
      <c r="O156" s="569">
        <v>351</v>
      </c>
      <c r="P156" s="582"/>
      <c r="Q156" s="570">
        <v>351</v>
      </c>
    </row>
    <row r="157" spans="1:17" ht="14.4" customHeight="1" x14ac:dyDescent="0.3">
      <c r="A157" s="565" t="s">
        <v>4821</v>
      </c>
      <c r="B157" s="566" t="s">
        <v>4822</v>
      </c>
      <c r="C157" s="566" t="s">
        <v>3874</v>
      </c>
      <c r="D157" s="566" t="s">
        <v>5001</v>
      </c>
      <c r="E157" s="566" t="s">
        <v>5002</v>
      </c>
      <c r="F157" s="569"/>
      <c r="G157" s="569"/>
      <c r="H157" s="569"/>
      <c r="I157" s="569"/>
      <c r="J157" s="569"/>
      <c r="K157" s="569"/>
      <c r="L157" s="569"/>
      <c r="M157" s="569"/>
      <c r="N157" s="569">
        <v>1</v>
      </c>
      <c r="O157" s="569">
        <v>198</v>
      </c>
      <c r="P157" s="582"/>
      <c r="Q157" s="570">
        <v>198</v>
      </c>
    </row>
    <row r="158" spans="1:17" ht="14.4" customHeight="1" x14ac:dyDescent="0.3">
      <c r="A158" s="565" t="s">
        <v>4821</v>
      </c>
      <c r="B158" s="566" t="s">
        <v>4822</v>
      </c>
      <c r="C158" s="566" t="s">
        <v>3874</v>
      </c>
      <c r="D158" s="566" t="s">
        <v>5003</v>
      </c>
      <c r="E158" s="566" t="s">
        <v>5004</v>
      </c>
      <c r="F158" s="569">
        <v>5</v>
      </c>
      <c r="G158" s="569">
        <v>650</v>
      </c>
      <c r="H158" s="569">
        <v>1</v>
      </c>
      <c r="I158" s="569">
        <v>130</v>
      </c>
      <c r="J158" s="569">
        <v>6</v>
      </c>
      <c r="K158" s="569">
        <v>780</v>
      </c>
      <c r="L158" s="569">
        <v>1.2</v>
      </c>
      <c r="M158" s="569">
        <v>130</v>
      </c>
      <c r="N158" s="569"/>
      <c r="O158" s="569"/>
      <c r="P158" s="582"/>
      <c r="Q158" s="570"/>
    </row>
    <row r="159" spans="1:17" ht="14.4" customHeight="1" x14ac:dyDescent="0.3">
      <c r="A159" s="565" t="s">
        <v>4821</v>
      </c>
      <c r="B159" s="566" t="s">
        <v>4822</v>
      </c>
      <c r="C159" s="566" t="s">
        <v>3874</v>
      </c>
      <c r="D159" s="566" t="s">
        <v>5005</v>
      </c>
      <c r="E159" s="566" t="s">
        <v>5006</v>
      </c>
      <c r="F159" s="569">
        <v>17</v>
      </c>
      <c r="G159" s="569">
        <v>2210</v>
      </c>
      <c r="H159" s="569">
        <v>1</v>
      </c>
      <c r="I159" s="569">
        <v>130</v>
      </c>
      <c r="J159" s="569">
        <v>9</v>
      </c>
      <c r="K159" s="569">
        <v>1170</v>
      </c>
      <c r="L159" s="569">
        <v>0.52941176470588236</v>
      </c>
      <c r="M159" s="569">
        <v>130</v>
      </c>
      <c r="N159" s="569"/>
      <c r="O159" s="569"/>
      <c r="P159" s="582"/>
      <c r="Q159" s="570"/>
    </row>
    <row r="160" spans="1:17" ht="14.4" customHeight="1" x14ac:dyDescent="0.3">
      <c r="A160" s="565" t="s">
        <v>4821</v>
      </c>
      <c r="B160" s="566" t="s">
        <v>4822</v>
      </c>
      <c r="C160" s="566" t="s">
        <v>3874</v>
      </c>
      <c r="D160" s="566" t="s">
        <v>5007</v>
      </c>
      <c r="E160" s="566" t="s">
        <v>5008</v>
      </c>
      <c r="F160" s="569">
        <v>74</v>
      </c>
      <c r="G160" s="569">
        <v>13320</v>
      </c>
      <c r="H160" s="569">
        <v>1</v>
      </c>
      <c r="I160" s="569">
        <v>180</v>
      </c>
      <c r="J160" s="569">
        <v>59</v>
      </c>
      <c r="K160" s="569">
        <v>10620</v>
      </c>
      <c r="L160" s="569">
        <v>0.79729729729729726</v>
      </c>
      <c r="M160" s="569">
        <v>180</v>
      </c>
      <c r="N160" s="569">
        <v>36</v>
      </c>
      <c r="O160" s="569">
        <v>6516</v>
      </c>
      <c r="P160" s="582">
        <v>0.48918918918918919</v>
      </c>
      <c r="Q160" s="570">
        <v>181</v>
      </c>
    </row>
    <row r="161" spans="1:17" ht="14.4" customHeight="1" x14ac:dyDescent="0.3">
      <c r="A161" s="565" t="s">
        <v>4821</v>
      </c>
      <c r="B161" s="566" t="s">
        <v>4822</v>
      </c>
      <c r="C161" s="566" t="s">
        <v>3874</v>
      </c>
      <c r="D161" s="566" t="s">
        <v>5009</v>
      </c>
      <c r="E161" s="566" t="s">
        <v>5010</v>
      </c>
      <c r="F161" s="569">
        <v>1</v>
      </c>
      <c r="G161" s="569">
        <v>260</v>
      </c>
      <c r="H161" s="569">
        <v>1</v>
      </c>
      <c r="I161" s="569">
        <v>260</v>
      </c>
      <c r="J161" s="569"/>
      <c r="K161" s="569"/>
      <c r="L161" s="569"/>
      <c r="M161" s="569"/>
      <c r="N161" s="569">
        <v>1</v>
      </c>
      <c r="O161" s="569">
        <v>261</v>
      </c>
      <c r="P161" s="582">
        <v>1.0038461538461538</v>
      </c>
      <c r="Q161" s="570">
        <v>261</v>
      </c>
    </row>
    <row r="162" spans="1:17" ht="14.4" customHeight="1" x14ac:dyDescent="0.3">
      <c r="A162" s="565" t="s">
        <v>4821</v>
      </c>
      <c r="B162" s="566" t="s">
        <v>4822</v>
      </c>
      <c r="C162" s="566" t="s">
        <v>3874</v>
      </c>
      <c r="D162" s="566" t="s">
        <v>5011</v>
      </c>
      <c r="E162" s="566" t="s">
        <v>5012</v>
      </c>
      <c r="F162" s="569">
        <v>312</v>
      </c>
      <c r="G162" s="569">
        <v>53976</v>
      </c>
      <c r="H162" s="569">
        <v>1</v>
      </c>
      <c r="I162" s="569">
        <v>173</v>
      </c>
      <c r="J162" s="569">
        <v>343</v>
      </c>
      <c r="K162" s="569">
        <v>59339</v>
      </c>
      <c r="L162" s="569">
        <v>1.0993589743589745</v>
      </c>
      <c r="M162" s="569">
        <v>173</v>
      </c>
      <c r="N162" s="569">
        <v>214</v>
      </c>
      <c r="O162" s="569">
        <v>37236</v>
      </c>
      <c r="P162" s="582">
        <v>0.68986216096042685</v>
      </c>
      <c r="Q162" s="570">
        <v>174</v>
      </c>
    </row>
    <row r="163" spans="1:17" ht="14.4" customHeight="1" x14ac:dyDescent="0.3">
      <c r="A163" s="565" t="s">
        <v>4821</v>
      </c>
      <c r="B163" s="566" t="s">
        <v>4822</v>
      </c>
      <c r="C163" s="566" t="s">
        <v>3874</v>
      </c>
      <c r="D163" s="566" t="s">
        <v>5013</v>
      </c>
      <c r="E163" s="566" t="s">
        <v>5014</v>
      </c>
      <c r="F163" s="569">
        <v>67</v>
      </c>
      <c r="G163" s="569">
        <v>16683</v>
      </c>
      <c r="H163" s="569">
        <v>1</v>
      </c>
      <c r="I163" s="569">
        <v>249</v>
      </c>
      <c r="J163" s="569">
        <v>76</v>
      </c>
      <c r="K163" s="569">
        <v>19000</v>
      </c>
      <c r="L163" s="569">
        <v>1.1388838937840915</v>
      </c>
      <c r="M163" s="569">
        <v>250</v>
      </c>
      <c r="N163" s="569">
        <v>35</v>
      </c>
      <c r="O163" s="569">
        <v>8750</v>
      </c>
      <c r="P163" s="582">
        <v>0.52448600371635801</v>
      </c>
      <c r="Q163" s="570">
        <v>250</v>
      </c>
    </row>
    <row r="164" spans="1:17" ht="14.4" customHeight="1" x14ac:dyDescent="0.3">
      <c r="A164" s="565" t="s">
        <v>4821</v>
      </c>
      <c r="B164" s="566" t="s">
        <v>4822</v>
      </c>
      <c r="C164" s="566" t="s">
        <v>3874</v>
      </c>
      <c r="D164" s="566" t="s">
        <v>5015</v>
      </c>
      <c r="E164" s="566" t="s">
        <v>5016</v>
      </c>
      <c r="F164" s="569">
        <v>12</v>
      </c>
      <c r="G164" s="569">
        <v>2196</v>
      </c>
      <c r="H164" s="569">
        <v>1</v>
      </c>
      <c r="I164" s="569">
        <v>183</v>
      </c>
      <c r="J164" s="569">
        <v>6</v>
      </c>
      <c r="K164" s="569">
        <v>1098</v>
      </c>
      <c r="L164" s="569">
        <v>0.5</v>
      </c>
      <c r="M164" s="569">
        <v>183</v>
      </c>
      <c r="N164" s="569">
        <v>5</v>
      </c>
      <c r="O164" s="569">
        <v>920</v>
      </c>
      <c r="P164" s="582">
        <v>0.41894353369763204</v>
      </c>
      <c r="Q164" s="570">
        <v>184</v>
      </c>
    </row>
    <row r="165" spans="1:17" ht="14.4" customHeight="1" x14ac:dyDescent="0.3">
      <c r="A165" s="565" t="s">
        <v>4821</v>
      </c>
      <c r="B165" s="566" t="s">
        <v>4822</v>
      </c>
      <c r="C165" s="566" t="s">
        <v>3874</v>
      </c>
      <c r="D165" s="566" t="s">
        <v>5017</v>
      </c>
      <c r="E165" s="566" t="s">
        <v>5018</v>
      </c>
      <c r="F165" s="569">
        <v>4</v>
      </c>
      <c r="G165" s="569">
        <v>1644</v>
      </c>
      <c r="H165" s="569">
        <v>1</v>
      </c>
      <c r="I165" s="569">
        <v>411</v>
      </c>
      <c r="J165" s="569">
        <v>3</v>
      </c>
      <c r="K165" s="569">
        <v>1233</v>
      </c>
      <c r="L165" s="569">
        <v>0.75</v>
      </c>
      <c r="M165" s="569">
        <v>411</v>
      </c>
      <c r="N165" s="569">
        <v>1</v>
      </c>
      <c r="O165" s="569">
        <v>412</v>
      </c>
      <c r="P165" s="582">
        <v>0.25060827250608275</v>
      </c>
      <c r="Q165" s="570">
        <v>412</v>
      </c>
    </row>
    <row r="166" spans="1:17" ht="14.4" customHeight="1" x14ac:dyDescent="0.3">
      <c r="A166" s="565" t="s">
        <v>4821</v>
      </c>
      <c r="B166" s="566" t="s">
        <v>4822</v>
      </c>
      <c r="C166" s="566" t="s">
        <v>3874</v>
      </c>
      <c r="D166" s="566" t="s">
        <v>5019</v>
      </c>
      <c r="E166" s="566" t="s">
        <v>5020</v>
      </c>
      <c r="F166" s="569">
        <v>11</v>
      </c>
      <c r="G166" s="569">
        <v>2772</v>
      </c>
      <c r="H166" s="569">
        <v>1</v>
      </c>
      <c r="I166" s="569">
        <v>252</v>
      </c>
      <c r="J166" s="569">
        <v>22</v>
      </c>
      <c r="K166" s="569">
        <v>5566</v>
      </c>
      <c r="L166" s="569">
        <v>2.0079365079365079</v>
      </c>
      <c r="M166" s="569">
        <v>253</v>
      </c>
      <c r="N166" s="569">
        <v>8</v>
      </c>
      <c r="O166" s="569">
        <v>2024</v>
      </c>
      <c r="P166" s="582">
        <v>0.73015873015873012</v>
      </c>
      <c r="Q166" s="570">
        <v>253</v>
      </c>
    </row>
    <row r="167" spans="1:17" ht="14.4" customHeight="1" x14ac:dyDescent="0.3">
      <c r="A167" s="565" t="s">
        <v>4821</v>
      </c>
      <c r="B167" s="566" t="s">
        <v>4822</v>
      </c>
      <c r="C167" s="566" t="s">
        <v>3874</v>
      </c>
      <c r="D167" s="566" t="s">
        <v>5021</v>
      </c>
      <c r="E167" s="566" t="s">
        <v>5022</v>
      </c>
      <c r="F167" s="569">
        <v>1</v>
      </c>
      <c r="G167" s="569">
        <v>938</v>
      </c>
      <c r="H167" s="569">
        <v>1</v>
      </c>
      <c r="I167" s="569">
        <v>938</v>
      </c>
      <c r="J167" s="569"/>
      <c r="K167" s="569"/>
      <c r="L167" s="569"/>
      <c r="M167" s="569"/>
      <c r="N167" s="569">
        <v>1</v>
      </c>
      <c r="O167" s="569">
        <v>939</v>
      </c>
      <c r="P167" s="582">
        <v>1.0010660980810235</v>
      </c>
      <c r="Q167" s="570">
        <v>939</v>
      </c>
    </row>
    <row r="168" spans="1:17" ht="14.4" customHeight="1" x14ac:dyDescent="0.3">
      <c r="A168" s="565" t="s">
        <v>4821</v>
      </c>
      <c r="B168" s="566" t="s">
        <v>4822</v>
      </c>
      <c r="C168" s="566" t="s">
        <v>3874</v>
      </c>
      <c r="D168" s="566" t="s">
        <v>5023</v>
      </c>
      <c r="E168" s="566" t="s">
        <v>5024</v>
      </c>
      <c r="F168" s="569">
        <v>3</v>
      </c>
      <c r="G168" s="569">
        <v>1575</v>
      </c>
      <c r="H168" s="569">
        <v>1</v>
      </c>
      <c r="I168" s="569">
        <v>525</v>
      </c>
      <c r="J168" s="569">
        <v>1</v>
      </c>
      <c r="K168" s="569">
        <v>525</v>
      </c>
      <c r="L168" s="569">
        <v>0.33333333333333331</v>
      </c>
      <c r="M168" s="569">
        <v>525</v>
      </c>
      <c r="N168" s="569">
        <v>1</v>
      </c>
      <c r="O168" s="569">
        <v>526</v>
      </c>
      <c r="P168" s="582">
        <v>0.33396825396825397</v>
      </c>
      <c r="Q168" s="570">
        <v>526</v>
      </c>
    </row>
    <row r="169" spans="1:17" ht="14.4" customHeight="1" x14ac:dyDescent="0.3">
      <c r="A169" s="565" t="s">
        <v>4821</v>
      </c>
      <c r="B169" s="566" t="s">
        <v>4822</v>
      </c>
      <c r="C169" s="566" t="s">
        <v>3874</v>
      </c>
      <c r="D169" s="566" t="s">
        <v>5025</v>
      </c>
      <c r="E169" s="566" t="s">
        <v>5026</v>
      </c>
      <c r="F169" s="569">
        <v>4</v>
      </c>
      <c r="G169" s="569">
        <v>1572</v>
      </c>
      <c r="H169" s="569">
        <v>1</v>
      </c>
      <c r="I169" s="569">
        <v>393</v>
      </c>
      <c r="J169" s="569">
        <v>2</v>
      </c>
      <c r="K169" s="569">
        <v>786</v>
      </c>
      <c r="L169" s="569">
        <v>0.5</v>
      </c>
      <c r="M169" s="569">
        <v>393</v>
      </c>
      <c r="N169" s="569"/>
      <c r="O169" s="569"/>
      <c r="P169" s="582"/>
      <c r="Q169" s="570"/>
    </row>
    <row r="170" spans="1:17" ht="14.4" customHeight="1" x14ac:dyDescent="0.3">
      <c r="A170" s="565" t="s">
        <v>4821</v>
      </c>
      <c r="B170" s="566" t="s">
        <v>4822</v>
      </c>
      <c r="C170" s="566" t="s">
        <v>3874</v>
      </c>
      <c r="D170" s="566" t="s">
        <v>5027</v>
      </c>
      <c r="E170" s="566" t="s">
        <v>5028</v>
      </c>
      <c r="F170" s="569">
        <v>2</v>
      </c>
      <c r="G170" s="569">
        <v>1170</v>
      </c>
      <c r="H170" s="569">
        <v>1</v>
      </c>
      <c r="I170" s="569">
        <v>585</v>
      </c>
      <c r="J170" s="569"/>
      <c r="K170" s="569"/>
      <c r="L170" s="569"/>
      <c r="M170" s="569"/>
      <c r="N170" s="569"/>
      <c r="O170" s="569"/>
      <c r="P170" s="582"/>
      <c r="Q170" s="570"/>
    </row>
    <row r="171" spans="1:17" ht="14.4" customHeight="1" x14ac:dyDescent="0.3">
      <c r="A171" s="565" t="s">
        <v>4821</v>
      </c>
      <c r="B171" s="566" t="s">
        <v>4822</v>
      </c>
      <c r="C171" s="566" t="s">
        <v>3874</v>
      </c>
      <c r="D171" s="566" t="s">
        <v>5029</v>
      </c>
      <c r="E171" s="566" t="s">
        <v>5030</v>
      </c>
      <c r="F171" s="569">
        <v>23</v>
      </c>
      <c r="G171" s="569">
        <v>4163</v>
      </c>
      <c r="H171" s="569">
        <v>1</v>
      </c>
      <c r="I171" s="569">
        <v>181</v>
      </c>
      <c r="J171" s="569">
        <v>32</v>
      </c>
      <c r="K171" s="569">
        <v>5792</v>
      </c>
      <c r="L171" s="569">
        <v>1.3913043478260869</v>
      </c>
      <c r="M171" s="569">
        <v>181</v>
      </c>
      <c r="N171" s="569">
        <v>15</v>
      </c>
      <c r="O171" s="569">
        <v>2730</v>
      </c>
      <c r="P171" s="582">
        <v>0.65577708383377376</v>
      </c>
      <c r="Q171" s="570">
        <v>182</v>
      </c>
    </row>
    <row r="172" spans="1:17" ht="14.4" customHeight="1" x14ac:dyDescent="0.3">
      <c r="A172" s="565" t="s">
        <v>4821</v>
      </c>
      <c r="B172" s="566" t="s">
        <v>4822</v>
      </c>
      <c r="C172" s="566" t="s">
        <v>3874</v>
      </c>
      <c r="D172" s="566" t="s">
        <v>5031</v>
      </c>
      <c r="E172" s="566" t="s">
        <v>5032</v>
      </c>
      <c r="F172" s="569"/>
      <c r="G172" s="569"/>
      <c r="H172" s="569"/>
      <c r="I172" s="569"/>
      <c r="J172" s="569">
        <v>1</v>
      </c>
      <c r="K172" s="569">
        <v>573</v>
      </c>
      <c r="L172" s="569"/>
      <c r="M172" s="569">
        <v>573</v>
      </c>
      <c r="N172" s="569"/>
      <c r="O172" s="569"/>
      <c r="P172" s="582"/>
      <c r="Q172" s="570"/>
    </row>
    <row r="173" spans="1:17" ht="14.4" customHeight="1" x14ac:dyDescent="0.3">
      <c r="A173" s="565" t="s">
        <v>4821</v>
      </c>
      <c r="B173" s="566" t="s">
        <v>4822</v>
      </c>
      <c r="C173" s="566" t="s">
        <v>3874</v>
      </c>
      <c r="D173" s="566" t="s">
        <v>5033</v>
      </c>
      <c r="E173" s="566" t="s">
        <v>5034</v>
      </c>
      <c r="F173" s="569">
        <v>1</v>
      </c>
      <c r="G173" s="569">
        <v>440</v>
      </c>
      <c r="H173" s="569">
        <v>1</v>
      </c>
      <c r="I173" s="569">
        <v>440</v>
      </c>
      <c r="J173" s="569"/>
      <c r="K173" s="569"/>
      <c r="L173" s="569"/>
      <c r="M173" s="569"/>
      <c r="N173" s="569">
        <v>1</v>
      </c>
      <c r="O173" s="569">
        <v>441</v>
      </c>
      <c r="P173" s="582">
        <v>1.0022727272727272</v>
      </c>
      <c r="Q173" s="570">
        <v>441</v>
      </c>
    </row>
    <row r="174" spans="1:17" ht="14.4" customHeight="1" x14ac:dyDescent="0.3">
      <c r="A174" s="565" t="s">
        <v>4821</v>
      </c>
      <c r="B174" s="566" t="s">
        <v>4822</v>
      </c>
      <c r="C174" s="566" t="s">
        <v>3874</v>
      </c>
      <c r="D174" s="566" t="s">
        <v>5035</v>
      </c>
      <c r="E174" s="566" t="s">
        <v>5036</v>
      </c>
      <c r="F174" s="569"/>
      <c r="G174" s="569"/>
      <c r="H174" s="569"/>
      <c r="I174" s="569"/>
      <c r="J174" s="569">
        <v>1</v>
      </c>
      <c r="K174" s="569">
        <v>298</v>
      </c>
      <c r="L174" s="569"/>
      <c r="M174" s="569">
        <v>298</v>
      </c>
      <c r="N174" s="569"/>
      <c r="O174" s="569"/>
      <c r="P174" s="582"/>
      <c r="Q174" s="570"/>
    </row>
    <row r="175" spans="1:17" ht="14.4" customHeight="1" x14ac:dyDescent="0.3">
      <c r="A175" s="565" t="s">
        <v>4821</v>
      </c>
      <c r="B175" s="566" t="s">
        <v>4822</v>
      </c>
      <c r="C175" s="566" t="s">
        <v>3874</v>
      </c>
      <c r="D175" s="566" t="s">
        <v>5037</v>
      </c>
      <c r="E175" s="566" t="s">
        <v>5038</v>
      </c>
      <c r="F175" s="569">
        <v>4</v>
      </c>
      <c r="G175" s="569">
        <v>2596</v>
      </c>
      <c r="H175" s="569">
        <v>1</v>
      </c>
      <c r="I175" s="569">
        <v>649</v>
      </c>
      <c r="J175" s="569"/>
      <c r="K175" s="569"/>
      <c r="L175" s="569"/>
      <c r="M175" s="569"/>
      <c r="N175" s="569"/>
      <c r="O175" s="569"/>
      <c r="P175" s="582"/>
      <c r="Q175" s="570"/>
    </row>
    <row r="176" spans="1:17" ht="14.4" customHeight="1" x14ac:dyDescent="0.3">
      <c r="A176" s="565" t="s">
        <v>4821</v>
      </c>
      <c r="B176" s="566" t="s">
        <v>5039</v>
      </c>
      <c r="C176" s="566" t="s">
        <v>3874</v>
      </c>
      <c r="D176" s="566" t="s">
        <v>5040</v>
      </c>
      <c r="E176" s="566" t="s">
        <v>5041</v>
      </c>
      <c r="F176" s="569">
        <v>1</v>
      </c>
      <c r="G176" s="569">
        <v>1034</v>
      </c>
      <c r="H176" s="569">
        <v>1</v>
      </c>
      <c r="I176" s="569">
        <v>1034</v>
      </c>
      <c r="J176" s="569"/>
      <c r="K176" s="569"/>
      <c r="L176" s="569"/>
      <c r="M176" s="569"/>
      <c r="N176" s="569"/>
      <c r="O176" s="569"/>
      <c r="P176" s="582"/>
      <c r="Q176" s="570"/>
    </row>
    <row r="177" spans="1:17" ht="14.4" customHeight="1" x14ac:dyDescent="0.3">
      <c r="A177" s="565" t="s">
        <v>4821</v>
      </c>
      <c r="B177" s="566" t="s">
        <v>5039</v>
      </c>
      <c r="C177" s="566" t="s">
        <v>3874</v>
      </c>
      <c r="D177" s="566" t="s">
        <v>4752</v>
      </c>
      <c r="E177" s="566" t="s">
        <v>4753</v>
      </c>
      <c r="F177" s="569">
        <v>1</v>
      </c>
      <c r="G177" s="569">
        <v>1228</v>
      </c>
      <c r="H177" s="569">
        <v>1</v>
      </c>
      <c r="I177" s="569">
        <v>1228</v>
      </c>
      <c r="J177" s="569"/>
      <c r="K177" s="569"/>
      <c r="L177" s="569"/>
      <c r="M177" s="569"/>
      <c r="N177" s="569"/>
      <c r="O177" s="569"/>
      <c r="P177" s="582"/>
      <c r="Q177" s="570"/>
    </row>
    <row r="178" spans="1:17" ht="14.4" customHeight="1" x14ac:dyDescent="0.3">
      <c r="A178" s="565" t="s">
        <v>4821</v>
      </c>
      <c r="B178" s="566" t="s">
        <v>5039</v>
      </c>
      <c r="C178" s="566" t="s">
        <v>3874</v>
      </c>
      <c r="D178" s="566" t="s">
        <v>5042</v>
      </c>
      <c r="E178" s="566" t="s">
        <v>5043</v>
      </c>
      <c r="F178" s="569">
        <v>3</v>
      </c>
      <c r="G178" s="569">
        <v>6633</v>
      </c>
      <c r="H178" s="569">
        <v>1</v>
      </c>
      <c r="I178" s="569">
        <v>2211</v>
      </c>
      <c r="J178" s="569"/>
      <c r="K178" s="569"/>
      <c r="L178" s="569"/>
      <c r="M178" s="569"/>
      <c r="N178" s="569"/>
      <c r="O178" s="569"/>
      <c r="P178" s="582"/>
      <c r="Q178" s="570"/>
    </row>
    <row r="179" spans="1:17" ht="14.4" customHeight="1" x14ac:dyDescent="0.3">
      <c r="A179" s="565" t="s">
        <v>4821</v>
      </c>
      <c r="B179" s="566" t="s">
        <v>5039</v>
      </c>
      <c r="C179" s="566" t="s">
        <v>3874</v>
      </c>
      <c r="D179" s="566" t="s">
        <v>5044</v>
      </c>
      <c r="E179" s="566" t="s">
        <v>5045</v>
      </c>
      <c r="F179" s="569">
        <v>3</v>
      </c>
      <c r="G179" s="569">
        <v>510</v>
      </c>
      <c r="H179" s="569">
        <v>1</v>
      </c>
      <c r="I179" s="569">
        <v>170</v>
      </c>
      <c r="J179" s="569"/>
      <c r="K179" s="569"/>
      <c r="L179" s="569"/>
      <c r="M179" s="569"/>
      <c r="N179" s="569"/>
      <c r="O179" s="569"/>
      <c r="P179" s="582"/>
      <c r="Q179" s="570"/>
    </row>
    <row r="180" spans="1:17" ht="14.4" customHeight="1" x14ac:dyDescent="0.3">
      <c r="A180" s="565" t="s">
        <v>5046</v>
      </c>
      <c r="B180" s="566" t="s">
        <v>5047</v>
      </c>
      <c r="C180" s="566" t="s">
        <v>3868</v>
      </c>
      <c r="D180" s="566" t="s">
        <v>5048</v>
      </c>
      <c r="E180" s="566" t="s">
        <v>5049</v>
      </c>
      <c r="F180" s="569"/>
      <c r="G180" s="569"/>
      <c r="H180" s="569"/>
      <c r="I180" s="569"/>
      <c r="J180" s="569">
        <v>0.5</v>
      </c>
      <c r="K180" s="569">
        <v>991.44</v>
      </c>
      <c r="L180" s="569"/>
      <c r="M180" s="569">
        <v>1982.88</v>
      </c>
      <c r="N180" s="569"/>
      <c r="O180" s="569"/>
      <c r="P180" s="582"/>
      <c r="Q180" s="570"/>
    </row>
    <row r="181" spans="1:17" ht="14.4" customHeight="1" x14ac:dyDescent="0.3">
      <c r="A181" s="565" t="s">
        <v>5046</v>
      </c>
      <c r="B181" s="566" t="s">
        <v>5047</v>
      </c>
      <c r="C181" s="566" t="s">
        <v>3868</v>
      </c>
      <c r="D181" s="566" t="s">
        <v>5050</v>
      </c>
      <c r="E181" s="566" t="s">
        <v>5051</v>
      </c>
      <c r="F181" s="569">
        <v>0.67</v>
      </c>
      <c r="G181" s="569">
        <v>1711.5</v>
      </c>
      <c r="H181" s="569">
        <v>1</v>
      </c>
      <c r="I181" s="569">
        <v>2554.4776119402982</v>
      </c>
      <c r="J181" s="569">
        <v>1</v>
      </c>
      <c r="K181" s="569">
        <v>2648.23</v>
      </c>
      <c r="L181" s="569">
        <v>1.5473152205667544</v>
      </c>
      <c r="M181" s="569">
        <v>2648.23</v>
      </c>
      <c r="N181" s="569">
        <v>1.33</v>
      </c>
      <c r="O181" s="569">
        <v>3537.4700000000003</v>
      </c>
      <c r="P181" s="582">
        <v>2.0668828513000292</v>
      </c>
      <c r="Q181" s="570">
        <v>2659.7518796992481</v>
      </c>
    </row>
    <row r="182" spans="1:17" ht="14.4" customHeight="1" x14ac:dyDescent="0.3">
      <c r="A182" s="565" t="s">
        <v>5046</v>
      </c>
      <c r="B182" s="566" t="s">
        <v>5047</v>
      </c>
      <c r="C182" s="566" t="s">
        <v>3868</v>
      </c>
      <c r="D182" s="566" t="s">
        <v>5052</v>
      </c>
      <c r="E182" s="566" t="s">
        <v>5051</v>
      </c>
      <c r="F182" s="569">
        <v>0.4</v>
      </c>
      <c r="G182" s="569">
        <v>2554.48</v>
      </c>
      <c r="H182" s="569">
        <v>1</v>
      </c>
      <c r="I182" s="569">
        <v>6386.2</v>
      </c>
      <c r="J182" s="569">
        <v>0.2</v>
      </c>
      <c r="K182" s="569">
        <v>1324.11</v>
      </c>
      <c r="L182" s="569">
        <v>0.51834815696345238</v>
      </c>
      <c r="M182" s="569">
        <v>6620.5499999999993</v>
      </c>
      <c r="N182" s="569">
        <v>0.4</v>
      </c>
      <c r="O182" s="569">
        <v>2659.83</v>
      </c>
      <c r="P182" s="582">
        <v>1.0412412702389526</v>
      </c>
      <c r="Q182" s="570">
        <v>6649.5749999999998</v>
      </c>
    </row>
    <row r="183" spans="1:17" ht="14.4" customHeight="1" x14ac:dyDescent="0.3">
      <c r="A183" s="565" t="s">
        <v>5046</v>
      </c>
      <c r="B183" s="566" t="s">
        <v>5047</v>
      </c>
      <c r="C183" s="566" t="s">
        <v>3868</v>
      </c>
      <c r="D183" s="566" t="s">
        <v>5053</v>
      </c>
      <c r="E183" s="566" t="s">
        <v>5054</v>
      </c>
      <c r="F183" s="569">
        <v>1.3</v>
      </c>
      <c r="G183" s="569">
        <v>1937.1299999999999</v>
      </c>
      <c r="H183" s="569">
        <v>1</v>
      </c>
      <c r="I183" s="569">
        <v>1490.1</v>
      </c>
      <c r="J183" s="569">
        <v>2.6</v>
      </c>
      <c r="K183" s="569">
        <v>3118.51</v>
      </c>
      <c r="L183" s="569">
        <v>1.609860979903259</v>
      </c>
      <c r="M183" s="569">
        <v>1199.4269230769232</v>
      </c>
      <c r="N183" s="569">
        <v>0.5</v>
      </c>
      <c r="O183" s="569">
        <v>494.51</v>
      </c>
      <c r="P183" s="582">
        <v>0.25527971793323112</v>
      </c>
      <c r="Q183" s="570">
        <v>989.02</v>
      </c>
    </row>
    <row r="184" spans="1:17" ht="14.4" customHeight="1" x14ac:dyDescent="0.3">
      <c r="A184" s="565" t="s">
        <v>5046</v>
      </c>
      <c r="B184" s="566" t="s">
        <v>5047</v>
      </c>
      <c r="C184" s="566" t="s">
        <v>3868</v>
      </c>
      <c r="D184" s="566" t="s">
        <v>5055</v>
      </c>
      <c r="E184" s="566" t="s">
        <v>5056</v>
      </c>
      <c r="F184" s="569">
        <v>0.08</v>
      </c>
      <c r="G184" s="569">
        <v>1394.08</v>
      </c>
      <c r="H184" s="569">
        <v>1</v>
      </c>
      <c r="I184" s="569">
        <v>17426</v>
      </c>
      <c r="J184" s="569">
        <v>0.24000000000000002</v>
      </c>
      <c r="K184" s="569">
        <v>3095.96</v>
      </c>
      <c r="L184" s="569">
        <v>2.2207907724090439</v>
      </c>
      <c r="M184" s="569">
        <v>12899.833333333332</v>
      </c>
      <c r="N184" s="569">
        <v>0.06</v>
      </c>
      <c r="O184" s="569">
        <v>748.36</v>
      </c>
      <c r="P184" s="582">
        <v>0.53681280844714796</v>
      </c>
      <c r="Q184" s="570">
        <v>12472.666666666668</v>
      </c>
    </row>
    <row r="185" spans="1:17" ht="14.4" customHeight="1" x14ac:dyDescent="0.3">
      <c r="A185" s="565" t="s">
        <v>5046</v>
      </c>
      <c r="B185" s="566" t="s">
        <v>5047</v>
      </c>
      <c r="C185" s="566" t="s">
        <v>3868</v>
      </c>
      <c r="D185" s="566" t="s">
        <v>5057</v>
      </c>
      <c r="E185" s="566" t="s">
        <v>5056</v>
      </c>
      <c r="F185" s="569">
        <v>0.48</v>
      </c>
      <c r="G185" s="569">
        <v>3726.45</v>
      </c>
      <c r="H185" s="569">
        <v>1</v>
      </c>
      <c r="I185" s="569">
        <v>7763.4375</v>
      </c>
      <c r="J185" s="569">
        <v>0.01</v>
      </c>
      <c r="K185" s="569">
        <v>64.489999999999995</v>
      </c>
      <c r="L185" s="569">
        <v>1.7306015108212908E-2</v>
      </c>
      <c r="M185" s="569">
        <v>6448.9999999999991</v>
      </c>
      <c r="N185" s="569">
        <v>0.24</v>
      </c>
      <c r="O185" s="569">
        <v>1547.98</v>
      </c>
      <c r="P185" s="582">
        <v>0.41540340001878467</v>
      </c>
      <c r="Q185" s="570">
        <v>6449.916666666667</v>
      </c>
    </row>
    <row r="186" spans="1:17" ht="14.4" customHeight="1" x14ac:dyDescent="0.3">
      <c r="A186" s="565" t="s">
        <v>5046</v>
      </c>
      <c r="B186" s="566" t="s">
        <v>5047</v>
      </c>
      <c r="C186" s="566" t="s">
        <v>3868</v>
      </c>
      <c r="D186" s="566" t="s">
        <v>5058</v>
      </c>
      <c r="E186" s="566" t="s">
        <v>5059</v>
      </c>
      <c r="F186" s="569">
        <v>0.3</v>
      </c>
      <c r="G186" s="569">
        <v>88.26</v>
      </c>
      <c r="H186" s="569">
        <v>1</v>
      </c>
      <c r="I186" s="569">
        <v>294.20000000000005</v>
      </c>
      <c r="J186" s="569"/>
      <c r="K186" s="569"/>
      <c r="L186" s="569"/>
      <c r="M186" s="569"/>
      <c r="N186" s="569">
        <v>0.35</v>
      </c>
      <c r="O186" s="569">
        <v>98.99</v>
      </c>
      <c r="P186" s="582">
        <v>1.1215726263312937</v>
      </c>
      <c r="Q186" s="570">
        <v>282.82857142857142</v>
      </c>
    </row>
    <row r="187" spans="1:17" ht="14.4" customHeight="1" x14ac:dyDescent="0.3">
      <c r="A187" s="565" t="s">
        <v>5046</v>
      </c>
      <c r="B187" s="566" t="s">
        <v>5047</v>
      </c>
      <c r="C187" s="566" t="s">
        <v>3868</v>
      </c>
      <c r="D187" s="566" t="s">
        <v>5060</v>
      </c>
      <c r="E187" s="566" t="s">
        <v>5061</v>
      </c>
      <c r="F187" s="569">
        <v>5.5</v>
      </c>
      <c r="G187" s="569">
        <v>5125.93</v>
      </c>
      <c r="H187" s="569">
        <v>1</v>
      </c>
      <c r="I187" s="569">
        <v>931.98727272727274</v>
      </c>
      <c r="J187" s="569">
        <v>2</v>
      </c>
      <c r="K187" s="569">
        <v>1933.48</v>
      </c>
      <c r="L187" s="569">
        <v>0.37719594298010312</v>
      </c>
      <c r="M187" s="569">
        <v>966.74</v>
      </c>
      <c r="N187" s="569"/>
      <c r="O187" s="569"/>
      <c r="P187" s="582"/>
      <c r="Q187" s="570"/>
    </row>
    <row r="188" spans="1:17" ht="14.4" customHeight="1" x14ac:dyDescent="0.3">
      <c r="A188" s="565" t="s">
        <v>5046</v>
      </c>
      <c r="B188" s="566" t="s">
        <v>5047</v>
      </c>
      <c r="C188" s="566" t="s">
        <v>3868</v>
      </c>
      <c r="D188" s="566" t="s">
        <v>5062</v>
      </c>
      <c r="E188" s="566" t="s">
        <v>4717</v>
      </c>
      <c r="F188" s="569">
        <v>0.1</v>
      </c>
      <c r="G188" s="569">
        <v>522.26</v>
      </c>
      <c r="H188" s="569">
        <v>1</v>
      </c>
      <c r="I188" s="569">
        <v>5222.5999999999995</v>
      </c>
      <c r="J188" s="569">
        <v>0.2</v>
      </c>
      <c r="K188" s="569">
        <v>1082.6600000000001</v>
      </c>
      <c r="L188" s="569">
        <v>2.0730287596216446</v>
      </c>
      <c r="M188" s="569">
        <v>5413.3</v>
      </c>
      <c r="N188" s="569">
        <v>0.2</v>
      </c>
      <c r="O188" s="569">
        <v>1092.1600000000001</v>
      </c>
      <c r="P188" s="582">
        <v>2.0912189330984567</v>
      </c>
      <c r="Q188" s="570">
        <v>5460.8</v>
      </c>
    </row>
    <row r="189" spans="1:17" ht="14.4" customHeight="1" x14ac:dyDescent="0.3">
      <c r="A189" s="565" t="s">
        <v>5046</v>
      </c>
      <c r="B189" s="566" t="s">
        <v>5047</v>
      </c>
      <c r="C189" s="566" t="s">
        <v>3868</v>
      </c>
      <c r="D189" s="566" t="s">
        <v>5063</v>
      </c>
      <c r="E189" s="566" t="s">
        <v>4717</v>
      </c>
      <c r="F189" s="569">
        <v>0.56000000000000005</v>
      </c>
      <c r="G189" s="569">
        <v>6422.57</v>
      </c>
      <c r="H189" s="569">
        <v>1</v>
      </c>
      <c r="I189" s="569">
        <v>11468.874999999998</v>
      </c>
      <c r="J189" s="569">
        <v>1.1600000000000001</v>
      </c>
      <c r="K189" s="569">
        <v>12558.849999999999</v>
      </c>
      <c r="L189" s="569">
        <v>1.9554243861880833</v>
      </c>
      <c r="M189" s="569">
        <v>10826.594827586205</v>
      </c>
      <c r="N189" s="569">
        <v>0.53</v>
      </c>
      <c r="O189" s="569">
        <v>5751.38</v>
      </c>
      <c r="P189" s="582">
        <v>0.89549510554186262</v>
      </c>
      <c r="Q189" s="570">
        <v>10851.66037735849</v>
      </c>
    </row>
    <row r="190" spans="1:17" ht="14.4" customHeight="1" x14ac:dyDescent="0.3">
      <c r="A190" s="565" t="s">
        <v>5046</v>
      </c>
      <c r="B190" s="566" t="s">
        <v>5047</v>
      </c>
      <c r="C190" s="566" t="s">
        <v>3868</v>
      </c>
      <c r="D190" s="566" t="s">
        <v>5064</v>
      </c>
      <c r="E190" s="566" t="s">
        <v>5065</v>
      </c>
      <c r="F190" s="569">
        <v>0.30000000000000004</v>
      </c>
      <c r="G190" s="569">
        <v>857.33</v>
      </c>
      <c r="H190" s="569">
        <v>1</v>
      </c>
      <c r="I190" s="569">
        <v>2857.7666666666664</v>
      </c>
      <c r="J190" s="569">
        <v>0.7</v>
      </c>
      <c r="K190" s="569">
        <v>1357.37</v>
      </c>
      <c r="L190" s="569">
        <v>1.5832526565033298</v>
      </c>
      <c r="M190" s="569">
        <v>1939.1</v>
      </c>
      <c r="N190" s="569">
        <v>0.30000000000000004</v>
      </c>
      <c r="O190" s="569">
        <v>583.42999999999995</v>
      </c>
      <c r="P190" s="582">
        <v>0.68051975318722069</v>
      </c>
      <c r="Q190" s="570">
        <v>1944.7666666666662</v>
      </c>
    </row>
    <row r="191" spans="1:17" ht="14.4" customHeight="1" x14ac:dyDescent="0.3">
      <c r="A191" s="565" t="s">
        <v>5046</v>
      </c>
      <c r="B191" s="566" t="s">
        <v>5047</v>
      </c>
      <c r="C191" s="566" t="s">
        <v>3868</v>
      </c>
      <c r="D191" s="566" t="s">
        <v>5066</v>
      </c>
      <c r="E191" s="566" t="s">
        <v>5067</v>
      </c>
      <c r="F191" s="569">
        <v>0.5</v>
      </c>
      <c r="G191" s="569">
        <v>256.27999999999997</v>
      </c>
      <c r="H191" s="569">
        <v>1</v>
      </c>
      <c r="I191" s="569">
        <v>512.55999999999995</v>
      </c>
      <c r="J191" s="569">
        <v>0.02</v>
      </c>
      <c r="K191" s="569">
        <v>7.52</v>
      </c>
      <c r="L191" s="569">
        <v>2.9342906196347746E-2</v>
      </c>
      <c r="M191" s="569">
        <v>375.99999999999994</v>
      </c>
      <c r="N191" s="569">
        <v>0.3</v>
      </c>
      <c r="O191" s="569">
        <v>112.8</v>
      </c>
      <c r="P191" s="582">
        <v>0.44014359294521621</v>
      </c>
      <c r="Q191" s="570">
        <v>376</v>
      </c>
    </row>
    <row r="192" spans="1:17" ht="14.4" customHeight="1" x14ac:dyDescent="0.3">
      <c r="A192" s="565" t="s">
        <v>5046</v>
      </c>
      <c r="B192" s="566" t="s">
        <v>5047</v>
      </c>
      <c r="C192" s="566" t="s">
        <v>3868</v>
      </c>
      <c r="D192" s="566" t="s">
        <v>5068</v>
      </c>
      <c r="E192" s="566" t="s">
        <v>5069</v>
      </c>
      <c r="F192" s="569"/>
      <c r="G192" s="569"/>
      <c r="H192" s="569"/>
      <c r="I192" s="569"/>
      <c r="J192" s="569">
        <v>0.08</v>
      </c>
      <c r="K192" s="569">
        <v>74.92</v>
      </c>
      <c r="L192" s="569"/>
      <c r="M192" s="569">
        <v>936.5</v>
      </c>
      <c r="N192" s="569">
        <v>0.05</v>
      </c>
      <c r="O192" s="569">
        <v>46.83</v>
      </c>
      <c r="P192" s="582"/>
      <c r="Q192" s="570">
        <v>936.59999999999991</v>
      </c>
    </row>
    <row r="193" spans="1:17" ht="14.4" customHeight="1" x14ac:dyDescent="0.3">
      <c r="A193" s="565" t="s">
        <v>5046</v>
      </c>
      <c r="B193" s="566" t="s">
        <v>5047</v>
      </c>
      <c r="C193" s="566" t="s">
        <v>4051</v>
      </c>
      <c r="D193" s="566" t="s">
        <v>5070</v>
      </c>
      <c r="E193" s="566" t="s">
        <v>5071</v>
      </c>
      <c r="F193" s="569"/>
      <c r="G193" s="569"/>
      <c r="H193" s="569"/>
      <c r="I193" s="569"/>
      <c r="J193" s="569">
        <v>1</v>
      </c>
      <c r="K193" s="569">
        <v>1707.31</v>
      </c>
      <c r="L193" s="569"/>
      <c r="M193" s="569">
        <v>1707.31</v>
      </c>
      <c r="N193" s="569"/>
      <c r="O193" s="569"/>
      <c r="P193" s="582"/>
      <c r="Q193" s="570"/>
    </row>
    <row r="194" spans="1:17" ht="14.4" customHeight="1" x14ac:dyDescent="0.3">
      <c r="A194" s="565" t="s">
        <v>5046</v>
      </c>
      <c r="B194" s="566" t="s">
        <v>5047</v>
      </c>
      <c r="C194" s="566" t="s">
        <v>4051</v>
      </c>
      <c r="D194" s="566" t="s">
        <v>5072</v>
      </c>
      <c r="E194" s="566" t="s">
        <v>5071</v>
      </c>
      <c r="F194" s="569"/>
      <c r="G194" s="569"/>
      <c r="H194" s="569"/>
      <c r="I194" s="569"/>
      <c r="J194" s="569"/>
      <c r="K194" s="569"/>
      <c r="L194" s="569"/>
      <c r="M194" s="569"/>
      <c r="N194" s="569">
        <v>1</v>
      </c>
      <c r="O194" s="569">
        <v>2066.3000000000002</v>
      </c>
      <c r="P194" s="582"/>
      <c r="Q194" s="570">
        <v>2066.3000000000002</v>
      </c>
    </row>
    <row r="195" spans="1:17" ht="14.4" customHeight="1" x14ac:dyDescent="0.3">
      <c r="A195" s="565" t="s">
        <v>5046</v>
      </c>
      <c r="B195" s="566" t="s">
        <v>5047</v>
      </c>
      <c r="C195" s="566" t="s">
        <v>4051</v>
      </c>
      <c r="D195" s="566" t="s">
        <v>5073</v>
      </c>
      <c r="E195" s="566" t="s">
        <v>5074</v>
      </c>
      <c r="F195" s="569"/>
      <c r="G195" s="569"/>
      <c r="H195" s="569"/>
      <c r="I195" s="569"/>
      <c r="J195" s="569"/>
      <c r="K195" s="569"/>
      <c r="L195" s="569"/>
      <c r="M195" s="569"/>
      <c r="N195" s="569">
        <v>1</v>
      </c>
      <c r="O195" s="569">
        <v>2141.85</v>
      </c>
      <c r="P195" s="582"/>
      <c r="Q195" s="570">
        <v>2141.85</v>
      </c>
    </row>
    <row r="196" spans="1:17" ht="14.4" customHeight="1" x14ac:dyDescent="0.3">
      <c r="A196" s="565" t="s">
        <v>5046</v>
      </c>
      <c r="B196" s="566" t="s">
        <v>5047</v>
      </c>
      <c r="C196" s="566" t="s">
        <v>4051</v>
      </c>
      <c r="D196" s="566" t="s">
        <v>5075</v>
      </c>
      <c r="E196" s="566" t="s">
        <v>5076</v>
      </c>
      <c r="F196" s="569"/>
      <c r="G196" s="569"/>
      <c r="H196" s="569"/>
      <c r="I196" s="569"/>
      <c r="J196" s="569"/>
      <c r="K196" s="569"/>
      <c r="L196" s="569"/>
      <c r="M196" s="569"/>
      <c r="N196" s="569">
        <v>1</v>
      </c>
      <c r="O196" s="569">
        <v>6890.78</v>
      </c>
      <c r="P196" s="582"/>
      <c r="Q196" s="570">
        <v>6890.78</v>
      </c>
    </row>
    <row r="197" spans="1:17" ht="14.4" customHeight="1" x14ac:dyDescent="0.3">
      <c r="A197" s="565" t="s">
        <v>5046</v>
      </c>
      <c r="B197" s="566" t="s">
        <v>5047</v>
      </c>
      <c r="C197" s="566" t="s">
        <v>4051</v>
      </c>
      <c r="D197" s="566" t="s">
        <v>5077</v>
      </c>
      <c r="E197" s="566" t="s">
        <v>5078</v>
      </c>
      <c r="F197" s="569"/>
      <c r="G197" s="569"/>
      <c r="H197" s="569"/>
      <c r="I197" s="569"/>
      <c r="J197" s="569">
        <v>1</v>
      </c>
      <c r="K197" s="569">
        <v>4137.8900000000003</v>
      </c>
      <c r="L197" s="569"/>
      <c r="M197" s="569">
        <v>4137.8900000000003</v>
      </c>
      <c r="N197" s="569"/>
      <c r="O197" s="569"/>
      <c r="P197" s="582"/>
      <c r="Q197" s="570"/>
    </row>
    <row r="198" spans="1:17" ht="14.4" customHeight="1" x14ac:dyDescent="0.3">
      <c r="A198" s="565" t="s">
        <v>5046</v>
      </c>
      <c r="B198" s="566" t="s">
        <v>5047</v>
      </c>
      <c r="C198" s="566" t="s">
        <v>4051</v>
      </c>
      <c r="D198" s="566" t="s">
        <v>5079</v>
      </c>
      <c r="E198" s="566" t="s">
        <v>5080</v>
      </c>
      <c r="F198" s="569"/>
      <c r="G198" s="569"/>
      <c r="H198" s="569"/>
      <c r="I198" s="569"/>
      <c r="J198" s="569"/>
      <c r="K198" s="569"/>
      <c r="L198" s="569"/>
      <c r="M198" s="569"/>
      <c r="N198" s="569">
        <v>1</v>
      </c>
      <c r="O198" s="569">
        <v>1002.8</v>
      </c>
      <c r="P198" s="582"/>
      <c r="Q198" s="570">
        <v>1002.8</v>
      </c>
    </row>
    <row r="199" spans="1:17" ht="14.4" customHeight="1" x14ac:dyDescent="0.3">
      <c r="A199" s="565" t="s">
        <v>5046</v>
      </c>
      <c r="B199" s="566" t="s">
        <v>5047</v>
      </c>
      <c r="C199" s="566" t="s">
        <v>4051</v>
      </c>
      <c r="D199" s="566" t="s">
        <v>5081</v>
      </c>
      <c r="E199" s="566" t="s">
        <v>5082</v>
      </c>
      <c r="F199" s="569"/>
      <c r="G199" s="569"/>
      <c r="H199" s="569"/>
      <c r="I199" s="569"/>
      <c r="J199" s="569"/>
      <c r="K199" s="569"/>
      <c r="L199" s="569"/>
      <c r="M199" s="569"/>
      <c r="N199" s="569">
        <v>1</v>
      </c>
      <c r="O199" s="569">
        <v>7650</v>
      </c>
      <c r="P199" s="582"/>
      <c r="Q199" s="570">
        <v>7650</v>
      </c>
    </row>
    <row r="200" spans="1:17" ht="14.4" customHeight="1" x14ac:dyDescent="0.3">
      <c r="A200" s="565" t="s">
        <v>5046</v>
      </c>
      <c r="B200" s="566" t="s">
        <v>5047</v>
      </c>
      <c r="C200" s="566" t="s">
        <v>4051</v>
      </c>
      <c r="D200" s="566" t="s">
        <v>5083</v>
      </c>
      <c r="E200" s="566" t="s">
        <v>5084</v>
      </c>
      <c r="F200" s="569"/>
      <c r="G200" s="569"/>
      <c r="H200" s="569"/>
      <c r="I200" s="569"/>
      <c r="J200" s="569">
        <v>1</v>
      </c>
      <c r="K200" s="569">
        <v>605.65</v>
      </c>
      <c r="L200" s="569"/>
      <c r="M200" s="569">
        <v>605.65</v>
      </c>
      <c r="N200" s="569"/>
      <c r="O200" s="569"/>
      <c r="P200" s="582"/>
      <c r="Q200" s="570"/>
    </row>
    <row r="201" spans="1:17" ht="14.4" customHeight="1" x14ac:dyDescent="0.3">
      <c r="A201" s="565" t="s">
        <v>5046</v>
      </c>
      <c r="B201" s="566" t="s">
        <v>5047</v>
      </c>
      <c r="C201" s="566" t="s">
        <v>4051</v>
      </c>
      <c r="D201" s="566" t="s">
        <v>5085</v>
      </c>
      <c r="E201" s="566" t="s">
        <v>5086</v>
      </c>
      <c r="F201" s="569"/>
      <c r="G201" s="569"/>
      <c r="H201" s="569"/>
      <c r="I201" s="569"/>
      <c r="J201" s="569"/>
      <c r="K201" s="569"/>
      <c r="L201" s="569"/>
      <c r="M201" s="569"/>
      <c r="N201" s="569">
        <v>1</v>
      </c>
      <c r="O201" s="569">
        <v>1305.82</v>
      </c>
      <c r="P201" s="582"/>
      <c r="Q201" s="570">
        <v>1305.82</v>
      </c>
    </row>
    <row r="202" spans="1:17" ht="14.4" customHeight="1" x14ac:dyDescent="0.3">
      <c r="A202" s="565" t="s">
        <v>5046</v>
      </c>
      <c r="B202" s="566" t="s">
        <v>5047</v>
      </c>
      <c r="C202" s="566" t="s">
        <v>4051</v>
      </c>
      <c r="D202" s="566" t="s">
        <v>5087</v>
      </c>
      <c r="E202" s="566" t="s">
        <v>5088</v>
      </c>
      <c r="F202" s="569"/>
      <c r="G202" s="569"/>
      <c r="H202" s="569"/>
      <c r="I202" s="569"/>
      <c r="J202" s="569"/>
      <c r="K202" s="569"/>
      <c r="L202" s="569"/>
      <c r="M202" s="569"/>
      <c r="N202" s="569">
        <v>1</v>
      </c>
      <c r="O202" s="569">
        <v>359.1</v>
      </c>
      <c r="P202" s="582"/>
      <c r="Q202" s="570">
        <v>359.1</v>
      </c>
    </row>
    <row r="203" spans="1:17" ht="14.4" customHeight="1" x14ac:dyDescent="0.3">
      <c r="A203" s="565" t="s">
        <v>5046</v>
      </c>
      <c r="B203" s="566" t="s">
        <v>5047</v>
      </c>
      <c r="C203" s="566" t="s">
        <v>4051</v>
      </c>
      <c r="D203" s="566" t="s">
        <v>5089</v>
      </c>
      <c r="E203" s="566" t="s">
        <v>5090</v>
      </c>
      <c r="F203" s="569"/>
      <c r="G203" s="569"/>
      <c r="H203" s="569"/>
      <c r="I203" s="569"/>
      <c r="J203" s="569">
        <v>1</v>
      </c>
      <c r="K203" s="569">
        <v>511</v>
      </c>
      <c r="L203" s="569"/>
      <c r="M203" s="569">
        <v>511</v>
      </c>
      <c r="N203" s="569"/>
      <c r="O203" s="569"/>
      <c r="P203" s="582"/>
      <c r="Q203" s="570"/>
    </row>
    <row r="204" spans="1:17" ht="14.4" customHeight="1" x14ac:dyDescent="0.3">
      <c r="A204" s="565" t="s">
        <v>5046</v>
      </c>
      <c r="B204" s="566" t="s">
        <v>5047</v>
      </c>
      <c r="C204" s="566" t="s">
        <v>3874</v>
      </c>
      <c r="D204" s="566" t="s">
        <v>5091</v>
      </c>
      <c r="E204" s="566" t="s">
        <v>5092</v>
      </c>
      <c r="F204" s="569">
        <v>2</v>
      </c>
      <c r="G204" s="569">
        <v>298</v>
      </c>
      <c r="H204" s="569">
        <v>1</v>
      </c>
      <c r="I204" s="569">
        <v>149</v>
      </c>
      <c r="J204" s="569">
        <v>6</v>
      </c>
      <c r="K204" s="569">
        <v>894</v>
      </c>
      <c r="L204" s="569">
        <v>3</v>
      </c>
      <c r="M204" s="569">
        <v>149</v>
      </c>
      <c r="N204" s="569">
        <v>9</v>
      </c>
      <c r="O204" s="569">
        <v>1350</v>
      </c>
      <c r="P204" s="582">
        <v>4.5302013422818792</v>
      </c>
      <c r="Q204" s="570">
        <v>150</v>
      </c>
    </row>
    <row r="205" spans="1:17" ht="14.4" customHeight="1" x14ac:dyDescent="0.3">
      <c r="A205" s="565" t="s">
        <v>5046</v>
      </c>
      <c r="B205" s="566" t="s">
        <v>5047</v>
      </c>
      <c r="C205" s="566" t="s">
        <v>3874</v>
      </c>
      <c r="D205" s="566" t="s">
        <v>5093</v>
      </c>
      <c r="E205" s="566" t="s">
        <v>5094</v>
      </c>
      <c r="F205" s="569">
        <v>2</v>
      </c>
      <c r="G205" s="569">
        <v>408</v>
      </c>
      <c r="H205" s="569">
        <v>1</v>
      </c>
      <c r="I205" s="569">
        <v>204</v>
      </c>
      <c r="J205" s="569"/>
      <c r="K205" s="569"/>
      <c r="L205" s="569"/>
      <c r="M205" s="569"/>
      <c r="N205" s="569"/>
      <c r="O205" s="569"/>
      <c r="P205" s="582"/>
      <c r="Q205" s="570"/>
    </row>
    <row r="206" spans="1:17" ht="14.4" customHeight="1" x14ac:dyDescent="0.3">
      <c r="A206" s="565" t="s">
        <v>5046</v>
      </c>
      <c r="B206" s="566" t="s">
        <v>5047</v>
      </c>
      <c r="C206" s="566" t="s">
        <v>3874</v>
      </c>
      <c r="D206" s="566" t="s">
        <v>5095</v>
      </c>
      <c r="E206" s="566" t="s">
        <v>5096</v>
      </c>
      <c r="F206" s="569">
        <v>7</v>
      </c>
      <c r="G206" s="569">
        <v>1099</v>
      </c>
      <c r="H206" s="569">
        <v>1</v>
      </c>
      <c r="I206" s="569">
        <v>157</v>
      </c>
      <c r="J206" s="569">
        <v>8</v>
      </c>
      <c r="K206" s="569">
        <v>1256</v>
      </c>
      <c r="L206" s="569">
        <v>1.1428571428571428</v>
      </c>
      <c r="M206" s="569">
        <v>157</v>
      </c>
      <c r="N206" s="569">
        <v>6</v>
      </c>
      <c r="O206" s="569">
        <v>948</v>
      </c>
      <c r="P206" s="582">
        <v>0.86260236578707916</v>
      </c>
      <c r="Q206" s="570">
        <v>158</v>
      </c>
    </row>
    <row r="207" spans="1:17" ht="14.4" customHeight="1" x14ac:dyDescent="0.3">
      <c r="A207" s="565" t="s">
        <v>5046</v>
      </c>
      <c r="B207" s="566" t="s">
        <v>5047</v>
      </c>
      <c r="C207" s="566" t="s">
        <v>3874</v>
      </c>
      <c r="D207" s="566" t="s">
        <v>5097</v>
      </c>
      <c r="E207" s="566" t="s">
        <v>5098</v>
      </c>
      <c r="F207" s="569">
        <v>16</v>
      </c>
      <c r="G207" s="569">
        <v>2384</v>
      </c>
      <c r="H207" s="569">
        <v>1</v>
      </c>
      <c r="I207" s="569">
        <v>149</v>
      </c>
      <c r="J207" s="569">
        <v>7</v>
      </c>
      <c r="K207" s="569">
        <v>1043</v>
      </c>
      <c r="L207" s="569">
        <v>0.4375</v>
      </c>
      <c r="M207" s="569">
        <v>149</v>
      </c>
      <c r="N207" s="569">
        <v>4</v>
      </c>
      <c r="O207" s="569">
        <v>600</v>
      </c>
      <c r="P207" s="582">
        <v>0.25167785234899331</v>
      </c>
      <c r="Q207" s="570">
        <v>150</v>
      </c>
    </row>
    <row r="208" spans="1:17" ht="14.4" customHeight="1" x14ac:dyDescent="0.3">
      <c r="A208" s="565" t="s">
        <v>5046</v>
      </c>
      <c r="B208" s="566" t="s">
        <v>5047</v>
      </c>
      <c r="C208" s="566" t="s">
        <v>3874</v>
      </c>
      <c r="D208" s="566" t="s">
        <v>5099</v>
      </c>
      <c r="E208" s="566" t="s">
        <v>5100</v>
      </c>
      <c r="F208" s="569">
        <v>26</v>
      </c>
      <c r="G208" s="569">
        <v>4706</v>
      </c>
      <c r="H208" s="569">
        <v>1</v>
      </c>
      <c r="I208" s="569">
        <v>181</v>
      </c>
      <c r="J208" s="569">
        <v>17</v>
      </c>
      <c r="K208" s="569">
        <v>3077</v>
      </c>
      <c r="L208" s="569">
        <v>0.65384615384615385</v>
      </c>
      <c r="M208" s="569">
        <v>181</v>
      </c>
      <c r="N208" s="569">
        <v>16</v>
      </c>
      <c r="O208" s="569">
        <v>2912</v>
      </c>
      <c r="P208" s="582">
        <v>0.61878453038674031</v>
      </c>
      <c r="Q208" s="570">
        <v>182</v>
      </c>
    </row>
    <row r="209" spans="1:17" ht="14.4" customHeight="1" x14ac:dyDescent="0.3">
      <c r="A209" s="565" t="s">
        <v>5046</v>
      </c>
      <c r="B209" s="566" t="s">
        <v>5047</v>
      </c>
      <c r="C209" s="566" t="s">
        <v>3874</v>
      </c>
      <c r="D209" s="566" t="s">
        <v>5101</v>
      </c>
      <c r="E209" s="566" t="s">
        <v>5102</v>
      </c>
      <c r="F209" s="569">
        <v>3</v>
      </c>
      <c r="G209" s="569">
        <v>471</v>
      </c>
      <c r="H209" s="569">
        <v>1</v>
      </c>
      <c r="I209" s="569">
        <v>157</v>
      </c>
      <c r="J209" s="569"/>
      <c r="K209" s="569"/>
      <c r="L209" s="569"/>
      <c r="M209" s="569"/>
      <c r="N209" s="569">
        <v>1</v>
      </c>
      <c r="O209" s="569">
        <v>158</v>
      </c>
      <c r="P209" s="582">
        <v>0.3354564755838641</v>
      </c>
      <c r="Q209" s="570">
        <v>158</v>
      </c>
    </row>
    <row r="210" spans="1:17" ht="14.4" customHeight="1" x14ac:dyDescent="0.3">
      <c r="A210" s="565" t="s">
        <v>5046</v>
      </c>
      <c r="B210" s="566" t="s">
        <v>5047</v>
      </c>
      <c r="C210" s="566" t="s">
        <v>3874</v>
      </c>
      <c r="D210" s="566" t="s">
        <v>5103</v>
      </c>
      <c r="E210" s="566" t="s">
        <v>5104</v>
      </c>
      <c r="F210" s="569">
        <v>77</v>
      </c>
      <c r="G210" s="569">
        <v>9471</v>
      </c>
      <c r="H210" s="569">
        <v>1</v>
      </c>
      <c r="I210" s="569">
        <v>123</v>
      </c>
      <c r="J210" s="569">
        <v>65</v>
      </c>
      <c r="K210" s="569">
        <v>8060</v>
      </c>
      <c r="L210" s="569">
        <v>0.85101889979938761</v>
      </c>
      <c r="M210" s="569">
        <v>124</v>
      </c>
      <c r="N210" s="569">
        <v>50</v>
      </c>
      <c r="O210" s="569">
        <v>6200</v>
      </c>
      <c r="P210" s="582">
        <v>0.6546299229226058</v>
      </c>
      <c r="Q210" s="570">
        <v>124</v>
      </c>
    </row>
    <row r="211" spans="1:17" ht="14.4" customHeight="1" x14ac:dyDescent="0.3">
      <c r="A211" s="565" t="s">
        <v>5046</v>
      </c>
      <c r="B211" s="566" t="s">
        <v>5047</v>
      </c>
      <c r="C211" s="566" t="s">
        <v>3874</v>
      </c>
      <c r="D211" s="566" t="s">
        <v>5105</v>
      </c>
      <c r="E211" s="566" t="s">
        <v>5106</v>
      </c>
      <c r="F211" s="569">
        <v>12</v>
      </c>
      <c r="G211" s="569">
        <v>2304</v>
      </c>
      <c r="H211" s="569">
        <v>1</v>
      </c>
      <c r="I211" s="569">
        <v>192</v>
      </c>
      <c r="J211" s="569">
        <v>4</v>
      </c>
      <c r="K211" s="569">
        <v>768</v>
      </c>
      <c r="L211" s="569">
        <v>0.33333333333333331</v>
      </c>
      <c r="M211" s="569">
        <v>192</v>
      </c>
      <c r="N211" s="569">
        <v>16</v>
      </c>
      <c r="O211" s="569">
        <v>3088</v>
      </c>
      <c r="P211" s="582">
        <v>1.3402777777777777</v>
      </c>
      <c r="Q211" s="570">
        <v>193</v>
      </c>
    </row>
    <row r="212" spans="1:17" ht="14.4" customHeight="1" x14ac:dyDescent="0.3">
      <c r="A212" s="565" t="s">
        <v>5046</v>
      </c>
      <c r="B212" s="566" t="s">
        <v>5047</v>
      </c>
      <c r="C212" s="566" t="s">
        <v>3874</v>
      </c>
      <c r="D212" s="566" t="s">
        <v>5107</v>
      </c>
      <c r="E212" s="566" t="s">
        <v>5108</v>
      </c>
      <c r="F212" s="569">
        <v>59</v>
      </c>
      <c r="G212" s="569">
        <v>12744</v>
      </c>
      <c r="H212" s="569">
        <v>1</v>
      </c>
      <c r="I212" s="569">
        <v>216</v>
      </c>
      <c r="J212" s="569">
        <v>42</v>
      </c>
      <c r="K212" s="569">
        <v>9072</v>
      </c>
      <c r="L212" s="569">
        <v>0.71186440677966101</v>
      </c>
      <c r="M212" s="569">
        <v>216</v>
      </c>
      <c r="N212" s="569">
        <v>39</v>
      </c>
      <c r="O212" s="569">
        <v>8463</v>
      </c>
      <c r="P212" s="582">
        <v>0.66407721280602638</v>
      </c>
      <c r="Q212" s="570">
        <v>217</v>
      </c>
    </row>
    <row r="213" spans="1:17" ht="14.4" customHeight="1" x14ac:dyDescent="0.3">
      <c r="A213" s="565" t="s">
        <v>5046</v>
      </c>
      <c r="B213" s="566" t="s">
        <v>5047</v>
      </c>
      <c r="C213" s="566" t="s">
        <v>3874</v>
      </c>
      <c r="D213" s="566" t="s">
        <v>5109</v>
      </c>
      <c r="E213" s="566" t="s">
        <v>5110</v>
      </c>
      <c r="F213" s="569">
        <v>4</v>
      </c>
      <c r="G213" s="569">
        <v>864</v>
      </c>
      <c r="H213" s="569">
        <v>1</v>
      </c>
      <c r="I213" s="569">
        <v>216</v>
      </c>
      <c r="J213" s="569">
        <v>4</v>
      </c>
      <c r="K213" s="569">
        <v>864</v>
      </c>
      <c r="L213" s="569">
        <v>1</v>
      </c>
      <c r="M213" s="569">
        <v>216</v>
      </c>
      <c r="N213" s="569">
        <v>5</v>
      </c>
      <c r="O213" s="569">
        <v>1085</v>
      </c>
      <c r="P213" s="582">
        <v>1.255787037037037</v>
      </c>
      <c r="Q213" s="570">
        <v>217</v>
      </c>
    </row>
    <row r="214" spans="1:17" ht="14.4" customHeight="1" x14ac:dyDescent="0.3">
      <c r="A214" s="565" t="s">
        <v>5046</v>
      </c>
      <c r="B214" s="566" t="s">
        <v>5047</v>
      </c>
      <c r="C214" s="566" t="s">
        <v>3874</v>
      </c>
      <c r="D214" s="566" t="s">
        <v>5111</v>
      </c>
      <c r="E214" s="566" t="s">
        <v>5112</v>
      </c>
      <c r="F214" s="569">
        <v>152</v>
      </c>
      <c r="G214" s="569">
        <v>26144</v>
      </c>
      <c r="H214" s="569">
        <v>1</v>
      </c>
      <c r="I214" s="569">
        <v>172</v>
      </c>
      <c r="J214" s="569">
        <v>178</v>
      </c>
      <c r="K214" s="569">
        <v>30616</v>
      </c>
      <c r="L214" s="569">
        <v>1.1710526315789473</v>
      </c>
      <c r="M214" s="569">
        <v>172</v>
      </c>
      <c r="N214" s="569">
        <v>148</v>
      </c>
      <c r="O214" s="569">
        <v>25604</v>
      </c>
      <c r="P214" s="582">
        <v>0.97934516523867809</v>
      </c>
      <c r="Q214" s="570">
        <v>173</v>
      </c>
    </row>
    <row r="215" spans="1:17" ht="14.4" customHeight="1" x14ac:dyDescent="0.3">
      <c r="A215" s="565" t="s">
        <v>5046</v>
      </c>
      <c r="B215" s="566" t="s">
        <v>5047</v>
      </c>
      <c r="C215" s="566" t="s">
        <v>3874</v>
      </c>
      <c r="D215" s="566" t="s">
        <v>5113</v>
      </c>
      <c r="E215" s="566" t="s">
        <v>5114</v>
      </c>
      <c r="F215" s="569">
        <v>17</v>
      </c>
      <c r="G215" s="569">
        <v>3706</v>
      </c>
      <c r="H215" s="569">
        <v>1</v>
      </c>
      <c r="I215" s="569">
        <v>218</v>
      </c>
      <c r="J215" s="569">
        <v>17</v>
      </c>
      <c r="K215" s="569">
        <v>3706</v>
      </c>
      <c r="L215" s="569">
        <v>1</v>
      </c>
      <c r="M215" s="569">
        <v>218</v>
      </c>
      <c r="N215" s="569">
        <v>18</v>
      </c>
      <c r="O215" s="569">
        <v>3942</v>
      </c>
      <c r="P215" s="582">
        <v>1.0636805180787912</v>
      </c>
      <c r="Q215" s="570">
        <v>219</v>
      </c>
    </row>
    <row r="216" spans="1:17" ht="14.4" customHeight="1" x14ac:dyDescent="0.3">
      <c r="A216" s="565" t="s">
        <v>5046</v>
      </c>
      <c r="B216" s="566" t="s">
        <v>5047</v>
      </c>
      <c r="C216" s="566" t="s">
        <v>3874</v>
      </c>
      <c r="D216" s="566" t="s">
        <v>5115</v>
      </c>
      <c r="E216" s="566" t="s">
        <v>5116</v>
      </c>
      <c r="F216" s="569">
        <v>2</v>
      </c>
      <c r="G216" s="569">
        <v>828</v>
      </c>
      <c r="H216" s="569">
        <v>1</v>
      </c>
      <c r="I216" s="569">
        <v>414</v>
      </c>
      <c r="J216" s="569">
        <v>1</v>
      </c>
      <c r="K216" s="569">
        <v>414</v>
      </c>
      <c r="L216" s="569">
        <v>0.5</v>
      </c>
      <c r="M216" s="569">
        <v>414</v>
      </c>
      <c r="N216" s="569">
        <v>3</v>
      </c>
      <c r="O216" s="569">
        <v>1245</v>
      </c>
      <c r="P216" s="582">
        <v>1.5036231884057971</v>
      </c>
      <c r="Q216" s="570">
        <v>415</v>
      </c>
    </row>
    <row r="217" spans="1:17" ht="14.4" customHeight="1" x14ac:dyDescent="0.3">
      <c r="A217" s="565" t="s">
        <v>5046</v>
      </c>
      <c r="B217" s="566" t="s">
        <v>5047</v>
      </c>
      <c r="C217" s="566" t="s">
        <v>3874</v>
      </c>
      <c r="D217" s="566" t="s">
        <v>5117</v>
      </c>
      <c r="E217" s="566" t="s">
        <v>5118</v>
      </c>
      <c r="F217" s="569"/>
      <c r="G217" s="569"/>
      <c r="H217" s="569"/>
      <c r="I217" s="569"/>
      <c r="J217" s="569"/>
      <c r="K217" s="569"/>
      <c r="L217" s="569"/>
      <c r="M217" s="569"/>
      <c r="N217" s="569">
        <v>1</v>
      </c>
      <c r="O217" s="569">
        <v>609</v>
      </c>
      <c r="P217" s="582"/>
      <c r="Q217" s="570">
        <v>609</v>
      </c>
    </row>
    <row r="218" spans="1:17" ht="14.4" customHeight="1" x14ac:dyDescent="0.3">
      <c r="A218" s="565" t="s">
        <v>5046</v>
      </c>
      <c r="B218" s="566" t="s">
        <v>5047</v>
      </c>
      <c r="C218" s="566" t="s">
        <v>3874</v>
      </c>
      <c r="D218" s="566" t="s">
        <v>5119</v>
      </c>
      <c r="E218" s="566" t="s">
        <v>5120</v>
      </c>
      <c r="F218" s="569"/>
      <c r="G218" s="569"/>
      <c r="H218" s="569"/>
      <c r="I218" s="569"/>
      <c r="J218" s="569"/>
      <c r="K218" s="569"/>
      <c r="L218" s="569"/>
      <c r="M218" s="569"/>
      <c r="N218" s="569">
        <v>1</v>
      </c>
      <c r="O218" s="569">
        <v>658</v>
      </c>
      <c r="P218" s="582"/>
      <c r="Q218" s="570">
        <v>658</v>
      </c>
    </row>
    <row r="219" spans="1:17" ht="14.4" customHeight="1" x14ac:dyDescent="0.3">
      <c r="A219" s="565" t="s">
        <v>5046</v>
      </c>
      <c r="B219" s="566" t="s">
        <v>5047</v>
      </c>
      <c r="C219" s="566" t="s">
        <v>3874</v>
      </c>
      <c r="D219" s="566" t="s">
        <v>5121</v>
      </c>
      <c r="E219" s="566" t="s">
        <v>5122</v>
      </c>
      <c r="F219" s="569">
        <v>1</v>
      </c>
      <c r="G219" s="569">
        <v>908</v>
      </c>
      <c r="H219" s="569">
        <v>1</v>
      </c>
      <c r="I219" s="569">
        <v>908</v>
      </c>
      <c r="J219" s="569"/>
      <c r="K219" s="569"/>
      <c r="L219" s="569"/>
      <c r="M219" s="569"/>
      <c r="N219" s="569"/>
      <c r="O219" s="569"/>
      <c r="P219" s="582"/>
      <c r="Q219" s="570"/>
    </row>
    <row r="220" spans="1:17" ht="14.4" customHeight="1" x14ac:dyDescent="0.3">
      <c r="A220" s="565" t="s">
        <v>5046</v>
      </c>
      <c r="B220" s="566" t="s">
        <v>5047</v>
      </c>
      <c r="C220" s="566" t="s">
        <v>3874</v>
      </c>
      <c r="D220" s="566" t="s">
        <v>5123</v>
      </c>
      <c r="E220" s="566" t="s">
        <v>5124</v>
      </c>
      <c r="F220" s="569"/>
      <c r="G220" s="569"/>
      <c r="H220" s="569"/>
      <c r="I220" s="569"/>
      <c r="J220" s="569">
        <v>1</v>
      </c>
      <c r="K220" s="569">
        <v>424</v>
      </c>
      <c r="L220" s="569"/>
      <c r="M220" s="569">
        <v>424</v>
      </c>
      <c r="N220" s="569">
        <v>1</v>
      </c>
      <c r="O220" s="569">
        <v>425</v>
      </c>
      <c r="P220" s="582"/>
      <c r="Q220" s="570">
        <v>425</v>
      </c>
    </row>
    <row r="221" spans="1:17" ht="14.4" customHeight="1" x14ac:dyDescent="0.3">
      <c r="A221" s="565" t="s">
        <v>5046</v>
      </c>
      <c r="B221" s="566" t="s">
        <v>5047</v>
      </c>
      <c r="C221" s="566" t="s">
        <v>3874</v>
      </c>
      <c r="D221" s="566" t="s">
        <v>5125</v>
      </c>
      <c r="E221" s="566" t="s">
        <v>5126</v>
      </c>
      <c r="F221" s="569"/>
      <c r="G221" s="569"/>
      <c r="H221" s="569"/>
      <c r="I221" s="569"/>
      <c r="J221" s="569">
        <v>2</v>
      </c>
      <c r="K221" s="569">
        <v>622</v>
      </c>
      <c r="L221" s="569"/>
      <c r="M221" s="569">
        <v>311</v>
      </c>
      <c r="N221" s="569"/>
      <c r="O221" s="569"/>
      <c r="P221" s="582"/>
      <c r="Q221" s="570"/>
    </row>
    <row r="222" spans="1:17" ht="14.4" customHeight="1" x14ac:dyDescent="0.3">
      <c r="A222" s="565" t="s">
        <v>5046</v>
      </c>
      <c r="B222" s="566" t="s">
        <v>5047</v>
      </c>
      <c r="C222" s="566" t="s">
        <v>3874</v>
      </c>
      <c r="D222" s="566" t="s">
        <v>5127</v>
      </c>
      <c r="E222" s="566" t="s">
        <v>5128</v>
      </c>
      <c r="F222" s="569">
        <v>1</v>
      </c>
      <c r="G222" s="569">
        <v>364</v>
      </c>
      <c r="H222" s="569">
        <v>1</v>
      </c>
      <c r="I222" s="569">
        <v>364</v>
      </c>
      <c r="J222" s="569"/>
      <c r="K222" s="569"/>
      <c r="L222" s="569"/>
      <c r="M222" s="569"/>
      <c r="N222" s="569"/>
      <c r="O222" s="569"/>
      <c r="P222" s="582"/>
      <c r="Q222" s="570"/>
    </row>
    <row r="223" spans="1:17" ht="14.4" customHeight="1" x14ac:dyDescent="0.3">
      <c r="A223" s="565" t="s">
        <v>5046</v>
      </c>
      <c r="B223" s="566" t="s">
        <v>5047</v>
      </c>
      <c r="C223" s="566" t="s">
        <v>3874</v>
      </c>
      <c r="D223" s="566" t="s">
        <v>4712</v>
      </c>
      <c r="E223" s="566" t="s">
        <v>4713</v>
      </c>
      <c r="F223" s="569"/>
      <c r="G223" s="569"/>
      <c r="H223" s="569"/>
      <c r="I223" s="569"/>
      <c r="J223" s="569">
        <v>1</v>
      </c>
      <c r="K223" s="569">
        <v>325</v>
      </c>
      <c r="L223" s="569"/>
      <c r="M223" s="569">
        <v>325</v>
      </c>
      <c r="N223" s="569">
        <v>2</v>
      </c>
      <c r="O223" s="569">
        <v>652</v>
      </c>
      <c r="P223" s="582"/>
      <c r="Q223" s="570">
        <v>326</v>
      </c>
    </row>
    <row r="224" spans="1:17" ht="14.4" customHeight="1" x14ac:dyDescent="0.3">
      <c r="A224" s="565" t="s">
        <v>5046</v>
      </c>
      <c r="B224" s="566" t="s">
        <v>5047</v>
      </c>
      <c r="C224" s="566" t="s">
        <v>3874</v>
      </c>
      <c r="D224" s="566" t="s">
        <v>5129</v>
      </c>
      <c r="E224" s="566" t="s">
        <v>5130</v>
      </c>
      <c r="F224" s="569"/>
      <c r="G224" s="569"/>
      <c r="H224" s="569"/>
      <c r="I224" s="569"/>
      <c r="J224" s="569">
        <v>1</v>
      </c>
      <c r="K224" s="569">
        <v>6244</v>
      </c>
      <c r="L224" s="569"/>
      <c r="M224" s="569">
        <v>6244</v>
      </c>
      <c r="N224" s="569"/>
      <c r="O224" s="569"/>
      <c r="P224" s="582"/>
      <c r="Q224" s="570"/>
    </row>
    <row r="225" spans="1:17" ht="14.4" customHeight="1" x14ac:dyDescent="0.3">
      <c r="A225" s="565" t="s">
        <v>5046</v>
      </c>
      <c r="B225" s="566" t="s">
        <v>5047</v>
      </c>
      <c r="C225" s="566" t="s">
        <v>3874</v>
      </c>
      <c r="D225" s="566" t="s">
        <v>5131</v>
      </c>
      <c r="E225" s="566" t="s">
        <v>5132</v>
      </c>
      <c r="F225" s="569"/>
      <c r="G225" s="569"/>
      <c r="H225" s="569"/>
      <c r="I225" s="569"/>
      <c r="J225" s="569">
        <v>2</v>
      </c>
      <c r="K225" s="569">
        <v>16756</v>
      </c>
      <c r="L225" s="569"/>
      <c r="M225" s="569">
        <v>8378</v>
      </c>
      <c r="N225" s="569">
        <v>2</v>
      </c>
      <c r="O225" s="569">
        <v>16768</v>
      </c>
      <c r="P225" s="582"/>
      <c r="Q225" s="570">
        <v>8384</v>
      </c>
    </row>
    <row r="226" spans="1:17" ht="14.4" customHeight="1" x14ac:dyDescent="0.3">
      <c r="A226" s="565" t="s">
        <v>5046</v>
      </c>
      <c r="B226" s="566" t="s">
        <v>5047</v>
      </c>
      <c r="C226" s="566" t="s">
        <v>3874</v>
      </c>
      <c r="D226" s="566" t="s">
        <v>5133</v>
      </c>
      <c r="E226" s="566" t="s">
        <v>5134</v>
      </c>
      <c r="F226" s="569"/>
      <c r="G226" s="569"/>
      <c r="H226" s="569"/>
      <c r="I226" s="569"/>
      <c r="J226" s="569">
        <v>2</v>
      </c>
      <c r="K226" s="569">
        <v>3724</v>
      </c>
      <c r="L226" s="569"/>
      <c r="M226" s="569">
        <v>1862</v>
      </c>
      <c r="N226" s="569">
        <v>2</v>
      </c>
      <c r="O226" s="569">
        <v>3728</v>
      </c>
      <c r="P226" s="582"/>
      <c r="Q226" s="570">
        <v>1864</v>
      </c>
    </row>
    <row r="227" spans="1:17" ht="14.4" customHeight="1" x14ac:dyDescent="0.3">
      <c r="A227" s="565" t="s">
        <v>5046</v>
      </c>
      <c r="B227" s="566" t="s">
        <v>5047</v>
      </c>
      <c r="C227" s="566" t="s">
        <v>3874</v>
      </c>
      <c r="D227" s="566" t="s">
        <v>5135</v>
      </c>
      <c r="E227" s="566" t="s">
        <v>5134</v>
      </c>
      <c r="F227" s="569"/>
      <c r="G227" s="569"/>
      <c r="H227" s="569"/>
      <c r="I227" s="569"/>
      <c r="J227" s="569"/>
      <c r="K227" s="569"/>
      <c r="L227" s="569"/>
      <c r="M227" s="569"/>
      <c r="N227" s="569">
        <v>2</v>
      </c>
      <c r="O227" s="569">
        <v>7630</v>
      </c>
      <c r="P227" s="582"/>
      <c r="Q227" s="570">
        <v>3815</v>
      </c>
    </row>
    <row r="228" spans="1:17" ht="14.4" customHeight="1" x14ac:dyDescent="0.3">
      <c r="A228" s="565" t="s">
        <v>5046</v>
      </c>
      <c r="B228" s="566" t="s">
        <v>5047</v>
      </c>
      <c r="C228" s="566" t="s">
        <v>3874</v>
      </c>
      <c r="D228" s="566" t="s">
        <v>5136</v>
      </c>
      <c r="E228" s="566" t="s">
        <v>5137</v>
      </c>
      <c r="F228" s="569"/>
      <c r="G228" s="569"/>
      <c r="H228" s="569"/>
      <c r="I228" s="569"/>
      <c r="J228" s="569">
        <v>1</v>
      </c>
      <c r="K228" s="569">
        <v>5145</v>
      </c>
      <c r="L228" s="569"/>
      <c r="M228" s="569">
        <v>5145</v>
      </c>
      <c r="N228" s="569"/>
      <c r="O228" s="569"/>
      <c r="P228" s="582"/>
      <c r="Q228" s="570"/>
    </row>
    <row r="229" spans="1:17" ht="14.4" customHeight="1" x14ac:dyDescent="0.3">
      <c r="A229" s="565" t="s">
        <v>5046</v>
      </c>
      <c r="B229" s="566" t="s">
        <v>5047</v>
      </c>
      <c r="C229" s="566" t="s">
        <v>3874</v>
      </c>
      <c r="D229" s="566" t="s">
        <v>5138</v>
      </c>
      <c r="E229" s="566" t="s">
        <v>5139</v>
      </c>
      <c r="F229" s="569"/>
      <c r="G229" s="569"/>
      <c r="H229" s="569"/>
      <c r="I229" s="569"/>
      <c r="J229" s="569"/>
      <c r="K229" s="569"/>
      <c r="L229" s="569"/>
      <c r="M229" s="569"/>
      <c r="N229" s="569">
        <v>3</v>
      </c>
      <c r="O229" s="569">
        <v>23505</v>
      </c>
      <c r="P229" s="582"/>
      <c r="Q229" s="570">
        <v>7835</v>
      </c>
    </row>
    <row r="230" spans="1:17" ht="14.4" customHeight="1" x14ac:dyDescent="0.3">
      <c r="A230" s="565" t="s">
        <v>5046</v>
      </c>
      <c r="B230" s="566" t="s">
        <v>5047</v>
      </c>
      <c r="C230" s="566" t="s">
        <v>3874</v>
      </c>
      <c r="D230" s="566" t="s">
        <v>5140</v>
      </c>
      <c r="E230" s="566" t="s">
        <v>5141</v>
      </c>
      <c r="F230" s="569"/>
      <c r="G230" s="569"/>
      <c r="H230" s="569"/>
      <c r="I230" s="569"/>
      <c r="J230" s="569">
        <v>1</v>
      </c>
      <c r="K230" s="569">
        <v>1653</v>
      </c>
      <c r="L230" s="569"/>
      <c r="M230" s="569">
        <v>1653</v>
      </c>
      <c r="N230" s="569"/>
      <c r="O230" s="569"/>
      <c r="P230" s="582"/>
      <c r="Q230" s="570"/>
    </row>
    <row r="231" spans="1:17" ht="14.4" customHeight="1" x14ac:dyDescent="0.3">
      <c r="A231" s="565" t="s">
        <v>5046</v>
      </c>
      <c r="B231" s="566" t="s">
        <v>5047</v>
      </c>
      <c r="C231" s="566" t="s">
        <v>3874</v>
      </c>
      <c r="D231" s="566" t="s">
        <v>5142</v>
      </c>
      <c r="E231" s="566" t="s">
        <v>5143</v>
      </c>
      <c r="F231" s="569">
        <v>5</v>
      </c>
      <c r="G231" s="569">
        <v>10570</v>
      </c>
      <c r="H231" s="569">
        <v>1</v>
      </c>
      <c r="I231" s="569">
        <v>2114</v>
      </c>
      <c r="J231" s="569">
        <v>11</v>
      </c>
      <c r="K231" s="569">
        <v>23276</v>
      </c>
      <c r="L231" s="569">
        <v>2.2020813623462629</v>
      </c>
      <c r="M231" s="569">
        <v>2116</v>
      </c>
      <c r="N231" s="569">
        <v>5</v>
      </c>
      <c r="O231" s="569">
        <v>10590</v>
      </c>
      <c r="P231" s="582">
        <v>1.0018921475875118</v>
      </c>
      <c r="Q231" s="570">
        <v>2118</v>
      </c>
    </row>
    <row r="232" spans="1:17" ht="14.4" customHeight="1" x14ac:dyDescent="0.3">
      <c r="A232" s="565" t="s">
        <v>5046</v>
      </c>
      <c r="B232" s="566" t="s">
        <v>5047</v>
      </c>
      <c r="C232" s="566" t="s">
        <v>3874</v>
      </c>
      <c r="D232" s="566" t="s">
        <v>5144</v>
      </c>
      <c r="E232" s="566" t="s">
        <v>5145</v>
      </c>
      <c r="F232" s="569">
        <v>36</v>
      </c>
      <c r="G232" s="569">
        <v>37512</v>
      </c>
      <c r="H232" s="569">
        <v>1</v>
      </c>
      <c r="I232" s="569">
        <v>1042</v>
      </c>
      <c r="J232" s="569"/>
      <c r="K232" s="569"/>
      <c r="L232" s="569"/>
      <c r="M232" s="569"/>
      <c r="N232" s="569"/>
      <c r="O232" s="569"/>
      <c r="P232" s="582"/>
      <c r="Q232" s="570"/>
    </row>
    <row r="233" spans="1:17" ht="14.4" customHeight="1" x14ac:dyDescent="0.3">
      <c r="A233" s="565" t="s">
        <v>5046</v>
      </c>
      <c r="B233" s="566" t="s">
        <v>5047</v>
      </c>
      <c r="C233" s="566" t="s">
        <v>3874</v>
      </c>
      <c r="D233" s="566" t="s">
        <v>5146</v>
      </c>
      <c r="E233" s="566" t="s">
        <v>5147</v>
      </c>
      <c r="F233" s="569">
        <v>11</v>
      </c>
      <c r="G233" s="569">
        <v>21912</v>
      </c>
      <c r="H233" s="569">
        <v>1</v>
      </c>
      <c r="I233" s="569">
        <v>1992</v>
      </c>
      <c r="J233" s="569">
        <v>38</v>
      </c>
      <c r="K233" s="569">
        <v>75772</v>
      </c>
      <c r="L233" s="569">
        <v>3.4580138736765242</v>
      </c>
      <c r="M233" s="569">
        <v>1994</v>
      </c>
      <c r="N233" s="569">
        <v>29</v>
      </c>
      <c r="O233" s="569">
        <v>57884</v>
      </c>
      <c r="P233" s="582">
        <v>2.6416575392479005</v>
      </c>
      <c r="Q233" s="570">
        <v>1996</v>
      </c>
    </row>
    <row r="234" spans="1:17" ht="14.4" customHeight="1" x14ac:dyDescent="0.3">
      <c r="A234" s="565" t="s">
        <v>5046</v>
      </c>
      <c r="B234" s="566" t="s">
        <v>5047</v>
      </c>
      <c r="C234" s="566" t="s">
        <v>3874</v>
      </c>
      <c r="D234" s="566" t="s">
        <v>5148</v>
      </c>
      <c r="E234" s="566" t="s">
        <v>5149</v>
      </c>
      <c r="F234" s="569">
        <v>9</v>
      </c>
      <c r="G234" s="569">
        <v>11466</v>
      </c>
      <c r="H234" s="569">
        <v>1</v>
      </c>
      <c r="I234" s="569">
        <v>1274</v>
      </c>
      <c r="J234" s="569">
        <v>12</v>
      </c>
      <c r="K234" s="569">
        <v>15312</v>
      </c>
      <c r="L234" s="569">
        <v>1.3354264782836212</v>
      </c>
      <c r="M234" s="569">
        <v>1276</v>
      </c>
      <c r="N234" s="569">
        <v>7</v>
      </c>
      <c r="O234" s="569">
        <v>8939</v>
      </c>
      <c r="P234" s="582">
        <v>0.77960927960927962</v>
      </c>
      <c r="Q234" s="570">
        <v>1277</v>
      </c>
    </row>
    <row r="235" spans="1:17" ht="14.4" customHeight="1" x14ac:dyDescent="0.3">
      <c r="A235" s="565" t="s">
        <v>5046</v>
      </c>
      <c r="B235" s="566" t="s">
        <v>5047</v>
      </c>
      <c r="C235" s="566" t="s">
        <v>3874</v>
      </c>
      <c r="D235" s="566" t="s">
        <v>5150</v>
      </c>
      <c r="E235" s="566" t="s">
        <v>5151</v>
      </c>
      <c r="F235" s="569">
        <v>9</v>
      </c>
      <c r="G235" s="569">
        <v>10458</v>
      </c>
      <c r="H235" s="569">
        <v>1</v>
      </c>
      <c r="I235" s="569">
        <v>1162</v>
      </c>
      <c r="J235" s="569">
        <v>10</v>
      </c>
      <c r="K235" s="569">
        <v>11630</v>
      </c>
      <c r="L235" s="569">
        <v>1.112067316886594</v>
      </c>
      <c r="M235" s="569">
        <v>1163</v>
      </c>
      <c r="N235" s="569">
        <v>7</v>
      </c>
      <c r="O235" s="569">
        <v>8148</v>
      </c>
      <c r="P235" s="582">
        <v>0.77911646586345384</v>
      </c>
      <c r="Q235" s="570">
        <v>1164</v>
      </c>
    </row>
    <row r="236" spans="1:17" ht="14.4" customHeight="1" x14ac:dyDescent="0.3">
      <c r="A236" s="565" t="s">
        <v>5046</v>
      </c>
      <c r="B236" s="566" t="s">
        <v>5047</v>
      </c>
      <c r="C236" s="566" t="s">
        <v>3874</v>
      </c>
      <c r="D236" s="566" t="s">
        <v>5152</v>
      </c>
      <c r="E236" s="566" t="s">
        <v>5153</v>
      </c>
      <c r="F236" s="569">
        <v>20</v>
      </c>
      <c r="G236" s="569">
        <v>101260</v>
      </c>
      <c r="H236" s="569">
        <v>1</v>
      </c>
      <c r="I236" s="569">
        <v>5063</v>
      </c>
      <c r="J236" s="569">
        <v>19</v>
      </c>
      <c r="K236" s="569">
        <v>96235</v>
      </c>
      <c r="L236" s="569">
        <v>0.95037527157811574</v>
      </c>
      <c r="M236" s="569">
        <v>5065</v>
      </c>
      <c r="N236" s="569">
        <v>8</v>
      </c>
      <c r="O236" s="569">
        <v>40544</v>
      </c>
      <c r="P236" s="582">
        <v>0.40039502271380606</v>
      </c>
      <c r="Q236" s="570">
        <v>5068</v>
      </c>
    </row>
    <row r="237" spans="1:17" ht="14.4" customHeight="1" x14ac:dyDescent="0.3">
      <c r="A237" s="565" t="s">
        <v>5046</v>
      </c>
      <c r="B237" s="566" t="s">
        <v>5047</v>
      </c>
      <c r="C237" s="566" t="s">
        <v>3874</v>
      </c>
      <c r="D237" s="566" t="s">
        <v>5154</v>
      </c>
      <c r="E237" s="566" t="s">
        <v>5155</v>
      </c>
      <c r="F237" s="569">
        <v>3</v>
      </c>
      <c r="G237" s="569">
        <v>15525</v>
      </c>
      <c r="H237" s="569">
        <v>1</v>
      </c>
      <c r="I237" s="569">
        <v>5175</v>
      </c>
      <c r="J237" s="569">
        <v>3</v>
      </c>
      <c r="K237" s="569">
        <v>15531</v>
      </c>
      <c r="L237" s="569">
        <v>1.0003864734299517</v>
      </c>
      <c r="M237" s="569">
        <v>5177</v>
      </c>
      <c r="N237" s="569">
        <v>4</v>
      </c>
      <c r="O237" s="569">
        <v>20720</v>
      </c>
      <c r="P237" s="582">
        <v>1.3346215780998389</v>
      </c>
      <c r="Q237" s="570">
        <v>5180</v>
      </c>
    </row>
    <row r="238" spans="1:17" ht="14.4" customHeight="1" x14ac:dyDescent="0.3">
      <c r="A238" s="565" t="s">
        <v>5046</v>
      </c>
      <c r="B238" s="566" t="s">
        <v>5047</v>
      </c>
      <c r="C238" s="566" t="s">
        <v>3874</v>
      </c>
      <c r="D238" s="566" t="s">
        <v>5156</v>
      </c>
      <c r="E238" s="566" t="s">
        <v>5157</v>
      </c>
      <c r="F238" s="569">
        <v>8</v>
      </c>
      <c r="G238" s="569">
        <v>21512</v>
      </c>
      <c r="H238" s="569">
        <v>1</v>
      </c>
      <c r="I238" s="569">
        <v>2689</v>
      </c>
      <c r="J238" s="569">
        <v>7</v>
      </c>
      <c r="K238" s="569">
        <v>18837</v>
      </c>
      <c r="L238" s="569">
        <v>0.87565079955373748</v>
      </c>
      <c r="M238" s="569">
        <v>2691</v>
      </c>
      <c r="N238" s="569">
        <v>6</v>
      </c>
      <c r="O238" s="569">
        <v>16152</v>
      </c>
      <c r="P238" s="582">
        <v>0.75083674228337671</v>
      </c>
      <c r="Q238" s="570">
        <v>2692</v>
      </c>
    </row>
    <row r="239" spans="1:17" ht="14.4" customHeight="1" x14ac:dyDescent="0.3">
      <c r="A239" s="565" t="s">
        <v>5158</v>
      </c>
      <c r="B239" s="566" t="s">
        <v>5159</v>
      </c>
      <c r="C239" s="566" t="s">
        <v>3874</v>
      </c>
      <c r="D239" s="566" t="s">
        <v>5160</v>
      </c>
      <c r="E239" s="566" t="s">
        <v>5161</v>
      </c>
      <c r="F239" s="569">
        <v>1</v>
      </c>
      <c r="G239" s="569">
        <v>259</v>
      </c>
      <c r="H239" s="569">
        <v>1</v>
      </c>
      <c r="I239" s="569">
        <v>259</v>
      </c>
      <c r="J239" s="569">
        <v>7</v>
      </c>
      <c r="K239" s="569">
        <v>1827</v>
      </c>
      <c r="L239" s="569">
        <v>7.0540540540540544</v>
      </c>
      <c r="M239" s="569">
        <v>261</v>
      </c>
      <c r="N239" s="569">
        <v>2</v>
      </c>
      <c r="O239" s="569">
        <v>524</v>
      </c>
      <c r="P239" s="582">
        <v>2.0231660231660231</v>
      </c>
      <c r="Q239" s="570">
        <v>262</v>
      </c>
    </row>
    <row r="240" spans="1:17" ht="14.4" customHeight="1" x14ac:dyDescent="0.3">
      <c r="A240" s="565" t="s">
        <v>5158</v>
      </c>
      <c r="B240" s="566" t="s">
        <v>5159</v>
      </c>
      <c r="C240" s="566" t="s">
        <v>3874</v>
      </c>
      <c r="D240" s="566" t="s">
        <v>5162</v>
      </c>
      <c r="E240" s="566" t="s">
        <v>5163</v>
      </c>
      <c r="F240" s="569">
        <v>10</v>
      </c>
      <c r="G240" s="569">
        <v>1590</v>
      </c>
      <c r="H240" s="569">
        <v>1</v>
      </c>
      <c r="I240" s="569">
        <v>159</v>
      </c>
      <c r="J240" s="569">
        <v>16</v>
      </c>
      <c r="K240" s="569">
        <v>2544</v>
      </c>
      <c r="L240" s="569">
        <v>1.6</v>
      </c>
      <c r="M240" s="569">
        <v>159</v>
      </c>
      <c r="N240" s="569">
        <v>9</v>
      </c>
      <c r="O240" s="569">
        <v>1440</v>
      </c>
      <c r="P240" s="582">
        <v>0.90566037735849059</v>
      </c>
      <c r="Q240" s="570">
        <v>160</v>
      </c>
    </row>
    <row r="241" spans="1:17" ht="14.4" customHeight="1" x14ac:dyDescent="0.3">
      <c r="A241" s="565" t="s">
        <v>5158</v>
      </c>
      <c r="B241" s="566" t="s">
        <v>5159</v>
      </c>
      <c r="C241" s="566" t="s">
        <v>3874</v>
      </c>
      <c r="D241" s="566" t="s">
        <v>5164</v>
      </c>
      <c r="E241" s="566" t="s">
        <v>5165</v>
      </c>
      <c r="F241" s="569">
        <v>41</v>
      </c>
      <c r="G241" s="569">
        <v>2870</v>
      </c>
      <c r="H241" s="569">
        <v>1</v>
      </c>
      <c r="I241" s="569">
        <v>70</v>
      </c>
      <c r="J241" s="569">
        <v>30</v>
      </c>
      <c r="K241" s="569">
        <v>2100</v>
      </c>
      <c r="L241" s="569">
        <v>0.73170731707317072</v>
      </c>
      <c r="M241" s="569">
        <v>70</v>
      </c>
      <c r="N241" s="569">
        <v>22</v>
      </c>
      <c r="O241" s="569">
        <v>1540</v>
      </c>
      <c r="P241" s="582">
        <v>0.53658536585365857</v>
      </c>
      <c r="Q241" s="570">
        <v>70</v>
      </c>
    </row>
    <row r="242" spans="1:17" ht="14.4" customHeight="1" x14ac:dyDescent="0.3">
      <c r="A242" s="565" t="s">
        <v>5158</v>
      </c>
      <c r="B242" s="566" t="s">
        <v>5159</v>
      </c>
      <c r="C242" s="566" t="s">
        <v>3874</v>
      </c>
      <c r="D242" s="566" t="s">
        <v>5166</v>
      </c>
      <c r="E242" s="566" t="s">
        <v>5165</v>
      </c>
      <c r="F242" s="569">
        <v>22</v>
      </c>
      <c r="G242" s="569">
        <v>4444</v>
      </c>
      <c r="H242" s="569">
        <v>1</v>
      </c>
      <c r="I242" s="569">
        <v>202</v>
      </c>
      <c r="J242" s="569">
        <v>14</v>
      </c>
      <c r="K242" s="569">
        <v>2828</v>
      </c>
      <c r="L242" s="569">
        <v>0.63636363636363635</v>
      </c>
      <c r="M242" s="569">
        <v>202</v>
      </c>
      <c r="N242" s="569">
        <v>5</v>
      </c>
      <c r="O242" s="569">
        <v>1015</v>
      </c>
      <c r="P242" s="582">
        <v>0.2283978397839784</v>
      </c>
      <c r="Q242" s="570">
        <v>203</v>
      </c>
    </row>
    <row r="243" spans="1:17" ht="14.4" customHeight="1" x14ac:dyDescent="0.3">
      <c r="A243" s="565" t="s">
        <v>5158</v>
      </c>
      <c r="B243" s="566" t="s">
        <v>5159</v>
      </c>
      <c r="C243" s="566" t="s">
        <v>3874</v>
      </c>
      <c r="D243" s="566" t="s">
        <v>5167</v>
      </c>
      <c r="E243" s="566" t="s">
        <v>5168</v>
      </c>
      <c r="F243" s="569">
        <v>42</v>
      </c>
      <c r="G243" s="569">
        <v>12222</v>
      </c>
      <c r="H243" s="569">
        <v>1</v>
      </c>
      <c r="I243" s="569">
        <v>291</v>
      </c>
      <c r="J243" s="569">
        <v>9</v>
      </c>
      <c r="K243" s="569">
        <v>2619</v>
      </c>
      <c r="L243" s="569">
        <v>0.21428571428571427</v>
      </c>
      <c r="M243" s="569">
        <v>291</v>
      </c>
      <c r="N243" s="569"/>
      <c r="O243" s="569"/>
      <c r="P243" s="582"/>
      <c r="Q243" s="570"/>
    </row>
    <row r="244" spans="1:17" ht="14.4" customHeight="1" x14ac:dyDescent="0.3">
      <c r="A244" s="565" t="s">
        <v>5158</v>
      </c>
      <c r="B244" s="566" t="s">
        <v>5159</v>
      </c>
      <c r="C244" s="566" t="s">
        <v>3874</v>
      </c>
      <c r="D244" s="566" t="s">
        <v>5169</v>
      </c>
      <c r="E244" s="566" t="s">
        <v>5170</v>
      </c>
      <c r="F244" s="569">
        <v>1</v>
      </c>
      <c r="G244" s="569">
        <v>107</v>
      </c>
      <c r="H244" s="569">
        <v>1</v>
      </c>
      <c r="I244" s="569">
        <v>107</v>
      </c>
      <c r="J244" s="569">
        <v>1</v>
      </c>
      <c r="K244" s="569">
        <v>107</v>
      </c>
      <c r="L244" s="569">
        <v>1</v>
      </c>
      <c r="M244" s="569">
        <v>107</v>
      </c>
      <c r="N244" s="569"/>
      <c r="O244" s="569"/>
      <c r="P244" s="582"/>
      <c r="Q244" s="570"/>
    </row>
    <row r="245" spans="1:17" ht="14.4" customHeight="1" x14ac:dyDescent="0.3">
      <c r="A245" s="565" t="s">
        <v>5158</v>
      </c>
      <c r="B245" s="566" t="s">
        <v>5159</v>
      </c>
      <c r="C245" s="566" t="s">
        <v>3874</v>
      </c>
      <c r="D245" s="566" t="s">
        <v>5171</v>
      </c>
      <c r="E245" s="566" t="s">
        <v>5172</v>
      </c>
      <c r="F245" s="569">
        <v>3</v>
      </c>
      <c r="G245" s="569">
        <v>276</v>
      </c>
      <c r="H245" s="569">
        <v>1</v>
      </c>
      <c r="I245" s="569">
        <v>92</v>
      </c>
      <c r="J245" s="569"/>
      <c r="K245" s="569"/>
      <c r="L245" s="569"/>
      <c r="M245" s="569"/>
      <c r="N245" s="569"/>
      <c r="O245" s="569"/>
      <c r="P245" s="582"/>
      <c r="Q245" s="570"/>
    </row>
    <row r="246" spans="1:17" ht="14.4" customHeight="1" x14ac:dyDescent="0.3">
      <c r="A246" s="565" t="s">
        <v>5158</v>
      </c>
      <c r="B246" s="566" t="s">
        <v>5159</v>
      </c>
      <c r="C246" s="566" t="s">
        <v>3874</v>
      </c>
      <c r="D246" s="566" t="s">
        <v>5173</v>
      </c>
      <c r="E246" s="566" t="s">
        <v>5174</v>
      </c>
      <c r="F246" s="569">
        <v>6</v>
      </c>
      <c r="G246" s="569">
        <v>1806</v>
      </c>
      <c r="H246" s="569">
        <v>1</v>
      </c>
      <c r="I246" s="569">
        <v>301</v>
      </c>
      <c r="J246" s="569">
        <v>7</v>
      </c>
      <c r="K246" s="569">
        <v>2114</v>
      </c>
      <c r="L246" s="569">
        <v>1.1705426356589148</v>
      </c>
      <c r="M246" s="569">
        <v>302</v>
      </c>
      <c r="N246" s="569">
        <v>2</v>
      </c>
      <c r="O246" s="569">
        <v>606</v>
      </c>
      <c r="P246" s="582">
        <v>0.33554817275747506</v>
      </c>
      <c r="Q246" s="570">
        <v>303</v>
      </c>
    </row>
    <row r="247" spans="1:17" ht="14.4" customHeight="1" x14ac:dyDescent="0.3">
      <c r="A247" s="565" t="s">
        <v>5158</v>
      </c>
      <c r="B247" s="566" t="s">
        <v>5159</v>
      </c>
      <c r="C247" s="566" t="s">
        <v>3874</v>
      </c>
      <c r="D247" s="566" t="s">
        <v>5175</v>
      </c>
      <c r="E247" s="566" t="s">
        <v>5176</v>
      </c>
      <c r="F247" s="569">
        <v>17</v>
      </c>
      <c r="G247" s="569">
        <v>2261</v>
      </c>
      <c r="H247" s="569">
        <v>1</v>
      </c>
      <c r="I247" s="569">
        <v>133</v>
      </c>
      <c r="J247" s="569">
        <v>16</v>
      </c>
      <c r="K247" s="569">
        <v>2128</v>
      </c>
      <c r="L247" s="569">
        <v>0.94117647058823528</v>
      </c>
      <c r="M247" s="569">
        <v>133</v>
      </c>
      <c r="N247" s="569">
        <v>14</v>
      </c>
      <c r="O247" s="569">
        <v>1876</v>
      </c>
      <c r="P247" s="582">
        <v>0.8297213622291022</v>
      </c>
      <c r="Q247" s="570">
        <v>134</v>
      </c>
    </row>
    <row r="248" spans="1:17" ht="14.4" customHeight="1" x14ac:dyDescent="0.3">
      <c r="A248" s="565" t="s">
        <v>5158</v>
      </c>
      <c r="B248" s="566" t="s">
        <v>5159</v>
      </c>
      <c r="C248" s="566" t="s">
        <v>3874</v>
      </c>
      <c r="D248" s="566" t="s">
        <v>5177</v>
      </c>
      <c r="E248" s="566" t="s">
        <v>5178</v>
      </c>
      <c r="F248" s="569">
        <v>6</v>
      </c>
      <c r="G248" s="569">
        <v>840</v>
      </c>
      <c r="H248" s="569">
        <v>1</v>
      </c>
      <c r="I248" s="569">
        <v>140</v>
      </c>
      <c r="J248" s="569">
        <v>7</v>
      </c>
      <c r="K248" s="569">
        <v>980</v>
      </c>
      <c r="L248" s="569">
        <v>1.1666666666666667</v>
      </c>
      <c r="M248" s="569">
        <v>140</v>
      </c>
      <c r="N248" s="569">
        <v>2</v>
      </c>
      <c r="O248" s="569">
        <v>282</v>
      </c>
      <c r="P248" s="582">
        <v>0.33571428571428569</v>
      </c>
      <c r="Q248" s="570">
        <v>141</v>
      </c>
    </row>
    <row r="249" spans="1:17" ht="14.4" customHeight="1" x14ac:dyDescent="0.3">
      <c r="A249" s="565" t="s">
        <v>5158</v>
      </c>
      <c r="B249" s="566" t="s">
        <v>5159</v>
      </c>
      <c r="C249" s="566" t="s">
        <v>3874</v>
      </c>
      <c r="D249" s="566" t="s">
        <v>5179</v>
      </c>
      <c r="E249" s="566" t="s">
        <v>5178</v>
      </c>
      <c r="F249" s="569">
        <v>17</v>
      </c>
      <c r="G249" s="569">
        <v>1326</v>
      </c>
      <c r="H249" s="569">
        <v>1</v>
      </c>
      <c r="I249" s="569">
        <v>78</v>
      </c>
      <c r="J249" s="569">
        <v>16</v>
      </c>
      <c r="K249" s="569">
        <v>1248</v>
      </c>
      <c r="L249" s="569">
        <v>0.94117647058823528</v>
      </c>
      <c r="M249" s="569">
        <v>78</v>
      </c>
      <c r="N249" s="569">
        <v>14</v>
      </c>
      <c r="O249" s="569">
        <v>1092</v>
      </c>
      <c r="P249" s="582">
        <v>0.82352941176470584</v>
      </c>
      <c r="Q249" s="570">
        <v>78</v>
      </c>
    </row>
    <row r="250" spans="1:17" ht="14.4" customHeight="1" x14ac:dyDescent="0.3">
      <c r="A250" s="565" t="s">
        <v>5158</v>
      </c>
      <c r="B250" s="566" t="s">
        <v>5159</v>
      </c>
      <c r="C250" s="566" t="s">
        <v>3874</v>
      </c>
      <c r="D250" s="566" t="s">
        <v>5180</v>
      </c>
      <c r="E250" s="566" t="s">
        <v>5181</v>
      </c>
      <c r="F250" s="569">
        <v>1</v>
      </c>
      <c r="G250" s="569">
        <v>1184</v>
      </c>
      <c r="H250" s="569">
        <v>1</v>
      </c>
      <c r="I250" s="569">
        <v>1184</v>
      </c>
      <c r="J250" s="569">
        <v>1</v>
      </c>
      <c r="K250" s="569">
        <v>1186</v>
      </c>
      <c r="L250" s="569">
        <v>1.0016891891891893</v>
      </c>
      <c r="M250" s="569">
        <v>1186</v>
      </c>
      <c r="N250" s="569"/>
      <c r="O250" s="569"/>
      <c r="P250" s="582"/>
      <c r="Q250" s="570"/>
    </row>
    <row r="251" spans="1:17" ht="14.4" customHeight="1" x14ac:dyDescent="0.3">
      <c r="A251" s="565" t="s">
        <v>5158</v>
      </c>
      <c r="B251" s="566" t="s">
        <v>5159</v>
      </c>
      <c r="C251" s="566" t="s">
        <v>3874</v>
      </c>
      <c r="D251" s="566" t="s">
        <v>5182</v>
      </c>
      <c r="E251" s="566" t="s">
        <v>5183</v>
      </c>
      <c r="F251" s="569">
        <v>1</v>
      </c>
      <c r="G251" s="569">
        <v>158</v>
      </c>
      <c r="H251" s="569">
        <v>1</v>
      </c>
      <c r="I251" s="569">
        <v>158</v>
      </c>
      <c r="J251" s="569">
        <v>1</v>
      </c>
      <c r="K251" s="569">
        <v>158</v>
      </c>
      <c r="L251" s="569">
        <v>1</v>
      </c>
      <c r="M251" s="569">
        <v>158</v>
      </c>
      <c r="N251" s="569"/>
      <c r="O251" s="569"/>
      <c r="P251" s="582"/>
      <c r="Q251" s="570"/>
    </row>
    <row r="252" spans="1:17" ht="14.4" customHeight="1" x14ac:dyDescent="0.3">
      <c r="A252" s="565" t="s">
        <v>5158</v>
      </c>
      <c r="B252" s="566" t="s">
        <v>5159</v>
      </c>
      <c r="C252" s="566" t="s">
        <v>3874</v>
      </c>
      <c r="D252" s="566" t="s">
        <v>5184</v>
      </c>
      <c r="E252" s="566" t="s">
        <v>5185</v>
      </c>
      <c r="F252" s="569"/>
      <c r="G252" s="569"/>
      <c r="H252" s="569"/>
      <c r="I252" s="569"/>
      <c r="J252" s="569">
        <v>1</v>
      </c>
      <c r="K252" s="569">
        <v>382</v>
      </c>
      <c r="L252" s="569"/>
      <c r="M252" s="569">
        <v>382</v>
      </c>
      <c r="N252" s="569"/>
      <c r="O252" s="569"/>
      <c r="P252" s="582"/>
      <c r="Q252" s="570"/>
    </row>
    <row r="253" spans="1:17" ht="14.4" customHeight="1" x14ac:dyDescent="0.3">
      <c r="A253" s="565" t="s">
        <v>5158</v>
      </c>
      <c r="B253" s="566" t="s">
        <v>5159</v>
      </c>
      <c r="C253" s="566" t="s">
        <v>3874</v>
      </c>
      <c r="D253" s="566" t="s">
        <v>5186</v>
      </c>
      <c r="E253" s="566" t="s">
        <v>5187</v>
      </c>
      <c r="F253" s="569"/>
      <c r="G253" s="569"/>
      <c r="H253" s="569"/>
      <c r="I253" s="569"/>
      <c r="J253" s="569">
        <v>1</v>
      </c>
      <c r="K253" s="569">
        <v>486</v>
      </c>
      <c r="L253" s="569"/>
      <c r="M253" s="569">
        <v>486</v>
      </c>
      <c r="N253" s="569"/>
      <c r="O253" s="569"/>
      <c r="P253" s="582"/>
      <c r="Q253" s="570"/>
    </row>
    <row r="254" spans="1:17" ht="14.4" customHeight="1" x14ac:dyDescent="0.3">
      <c r="A254" s="565" t="s">
        <v>5188</v>
      </c>
      <c r="B254" s="566" t="s">
        <v>5189</v>
      </c>
      <c r="C254" s="566" t="s">
        <v>3874</v>
      </c>
      <c r="D254" s="566" t="s">
        <v>5190</v>
      </c>
      <c r="E254" s="566" t="s">
        <v>5191</v>
      </c>
      <c r="F254" s="569"/>
      <c r="G254" s="569"/>
      <c r="H254" s="569"/>
      <c r="I254" s="569"/>
      <c r="J254" s="569">
        <v>1</v>
      </c>
      <c r="K254" s="569">
        <v>265</v>
      </c>
      <c r="L254" s="569"/>
      <c r="M254" s="569">
        <v>265</v>
      </c>
      <c r="N254" s="569"/>
      <c r="O254" s="569"/>
      <c r="P254" s="582"/>
      <c r="Q254" s="570"/>
    </row>
    <row r="255" spans="1:17" ht="14.4" customHeight="1" x14ac:dyDescent="0.3">
      <c r="A255" s="565" t="s">
        <v>5188</v>
      </c>
      <c r="B255" s="566" t="s">
        <v>5189</v>
      </c>
      <c r="C255" s="566" t="s">
        <v>3874</v>
      </c>
      <c r="D255" s="566" t="s">
        <v>5192</v>
      </c>
      <c r="E255" s="566" t="s">
        <v>5193</v>
      </c>
      <c r="F255" s="569">
        <v>4</v>
      </c>
      <c r="G255" s="569">
        <v>212</v>
      </c>
      <c r="H255" s="569">
        <v>1</v>
      </c>
      <c r="I255" s="569">
        <v>53</v>
      </c>
      <c r="J255" s="569">
        <v>4</v>
      </c>
      <c r="K255" s="569">
        <v>212</v>
      </c>
      <c r="L255" s="569">
        <v>1</v>
      </c>
      <c r="M255" s="569">
        <v>53</v>
      </c>
      <c r="N255" s="569">
        <v>2</v>
      </c>
      <c r="O255" s="569">
        <v>106</v>
      </c>
      <c r="P255" s="582">
        <v>0.5</v>
      </c>
      <c r="Q255" s="570">
        <v>53</v>
      </c>
    </row>
    <row r="256" spans="1:17" ht="14.4" customHeight="1" x14ac:dyDescent="0.3">
      <c r="A256" s="565" t="s">
        <v>5188</v>
      </c>
      <c r="B256" s="566" t="s">
        <v>5189</v>
      </c>
      <c r="C256" s="566" t="s">
        <v>3874</v>
      </c>
      <c r="D256" s="566" t="s">
        <v>5194</v>
      </c>
      <c r="E256" s="566" t="s">
        <v>5195</v>
      </c>
      <c r="F256" s="569">
        <v>10</v>
      </c>
      <c r="G256" s="569">
        <v>530</v>
      </c>
      <c r="H256" s="569">
        <v>1</v>
      </c>
      <c r="I256" s="569">
        <v>53</v>
      </c>
      <c r="J256" s="569">
        <v>34</v>
      </c>
      <c r="K256" s="569">
        <v>1802</v>
      </c>
      <c r="L256" s="569">
        <v>3.4</v>
      </c>
      <c r="M256" s="569">
        <v>53</v>
      </c>
      <c r="N256" s="569">
        <v>18</v>
      </c>
      <c r="O256" s="569">
        <v>954</v>
      </c>
      <c r="P256" s="582">
        <v>1.8</v>
      </c>
      <c r="Q256" s="570">
        <v>53</v>
      </c>
    </row>
    <row r="257" spans="1:17" ht="14.4" customHeight="1" x14ac:dyDescent="0.3">
      <c r="A257" s="565" t="s">
        <v>5188</v>
      </c>
      <c r="B257" s="566" t="s">
        <v>5189</v>
      </c>
      <c r="C257" s="566" t="s">
        <v>3874</v>
      </c>
      <c r="D257" s="566" t="s">
        <v>5196</v>
      </c>
      <c r="E257" s="566" t="s">
        <v>5197</v>
      </c>
      <c r="F257" s="569"/>
      <c r="G257" s="569"/>
      <c r="H257" s="569"/>
      <c r="I257" s="569"/>
      <c r="J257" s="569">
        <v>1</v>
      </c>
      <c r="K257" s="569">
        <v>173</v>
      </c>
      <c r="L257" s="569"/>
      <c r="M257" s="569">
        <v>173</v>
      </c>
      <c r="N257" s="569"/>
      <c r="O257" s="569"/>
      <c r="P257" s="582"/>
      <c r="Q257" s="570"/>
    </row>
    <row r="258" spans="1:17" ht="14.4" customHeight="1" x14ac:dyDescent="0.3">
      <c r="A258" s="565" t="s">
        <v>5188</v>
      </c>
      <c r="B258" s="566" t="s">
        <v>5189</v>
      </c>
      <c r="C258" s="566" t="s">
        <v>3874</v>
      </c>
      <c r="D258" s="566" t="s">
        <v>5198</v>
      </c>
      <c r="E258" s="566" t="s">
        <v>5199</v>
      </c>
      <c r="F258" s="569"/>
      <c r="G258" s="569"/>
      <c r="H258" s="569"/>
      <c r="I258" s="569"/>
      <c r="J258" s="569">
        <v>7</v>
      </c>
      <c r="K258" s="569">
        <v>13895</v>
      </c>
      <c r="L258" s="569"/>
      <c r="M258" s="569">
        <v>1985</v>
      </c>
      <c r="N258" s="569"/>
      <c r="O258" s="569"/>
      <c r="P258" s="582"/>
      <c r="Q258" s="570"/>
    </row>
    <row r="259" spans="1:17" ht="14.4" customHeight="1" x14ac:dyDescent="0.3">
      <c r="A259" s="565" t="s">
        <v>5188</v>
      </c>
      <c r="B259" s="566" t="s">
        <v>5189</v>
      </c>
      <c r="C259" s="566" t="s">
        <v>3874</v>
      </c>
      <c r="D259" s="566" t="s">
        <v>5200</v>
      </c>
      <c r="E259" s="566" t="s">
        <v>5201</v>
      </c>
      <c r="F259" s="569">
        <v>95</v>
      </c>
      <c r="G259" s="569">
        <v>15390</v>
      </c>
      <c r="H259" s="569">
        <v>1</v>
      </c>
      <c r="I259" s="569">
        <v>162</v>
      </c>
      <c r="J259" s="569">
        <v>73</v>
      </c>
      <c r="K259" s="569">
        <v>11972</v>
      </c>
      <c r="L259" s="569">
        <v>0.77790773229369725</v>
      </c>
      <c r="M259" s="569">
        <v>164</v>
      </c>
      <c r="N259" s="569">
        <v>96</v>
      </c>
      <c r="O259" s="569">
        <v>15840</v>
      </c>
      <c r="P259" s="582">
        <v>1.0292397660818713</v>
      </c>
      <c r="Q259" s="570">
        <v>165</v>
      </c>
    </row>
    <row r="260" spans="1:17" ht="14.4" customHeight="1" x14ac:dyDescent="0.3">
      <c r="A260" s="565" t="s">
        <v>5188</v>
      </c>
      <c r="B260" s="566" t="s">
        <v>5189</v>
      </c>
      <c r="C260" s="566" t="s">
        <v>3874</v>
      </c>
      <c r="D260" s="566" t="s">
        <v>5202</v>
      </c>
      <c r="E260" s="566" t="s">
        <v>5203</v>
      </c>
      <c r="F260" s="569">
        <v>3</v>
      </c>
      <c r="G260" s="569">
        <v>495</v>
      </c>
      <c r="H260" s="569">
        <v>1</v>
      </c>
      <c r="I260" s="569">
        <v>165</v>
      </c>
      <c r="J260" s="569">
        <v>3</v>
      </c>
      <c r="K260" s="569">
        <v>501</v>
      </c>
      <c r="L260" s="569">
        <v>1.0121212121212122</v>
      </c>
      <c r="M260" s="569">
        <v>167</v>
      </c>
      <c r="N260" s="569">
        <v>1</v>
      </c>
      <c r="O260" s="569">
        <v>168</v>
      </c>
      <c r="P260" s="582">
        <v>0.33939393939393941</v>
      </c>
      <c r="Q260" s="570">
        <v>168</v>
      </c>
    </row>
    <row r="261" spans="1:17" ht="14.4" customHeight="1" x14ac:dyDescent="0.3">
      <c r="A261" s="565" t="s">
        <v>5188</v>
      </c>
      <c r="B261" s="566" t="s">
        <v>5189</v>
      </c>
      <c r="C261" s="566" t="s">
        <v>3874</v>
      </c>
      <c r="D261" s="566" t="s">
        <v>5204</v>
      </c>
      <c r="E261" s="566" t="s">
        <v>5205</v>
      </c>
      <c r="F261" s="569">
        <v>2</v>
      </c>
      <c r="G261" s="569">
        <v>316</v>
      </c>
      <c r="H261" s="569">
        <v>1</v>
      </c>
      <c r="I261" s="569">
        <v>158</v>
      </c>
      <c r="J261" s="569">
        <v>6</v>
      </c>
      <c r="K261" s="569">
        <v>954</v>
      </c>
      <c r="L261" s="569">
        <v>3.018987341772152</v>
      </c>
      <c r="M261" s="569">
        <v>159</v>
      </c>
      <c r="N261" s="569">
        <v>3</v>
      </c>
      <c r="O261" s="569">
        <v>480</v>
      </c>
      <c r="P261" s="582">
        <v>1.518987341772152</v>
      </c>
      <c r="Q261" s="570">
        <v>160</v>
      </c>
    </row>
    <row r="262" spans="1:17" ht="14.4" customHeight="1" x14ac:dyDescent="0.3">
      <c r="A262" s="565" t="s">
        <v>5188</v>
      </c>
      <c r="B262" s="566" t="s">
        <v>5189</v>
      </c>
      <c r="C262" s="566" t="s">
        <v>3874</v>
      </c>
      <c r="D262" s="566" t="s">
        <v>5206</v>
      </c>
      <c r="E262" s="566" t="s">
        <v>5207</v>
      </c>
      <c r="F262" s="569">
        <v>6</v>
      </c>
      <c r="G262" s="569">
        <v>1866</v>
      </c>
      <c r="H262" s="569">
        <v>1</v>
      </c>
      <c r="I262" s="569">
        <v>311</v>
      </c>
      <c r="J262" s="569">
        <v>8</v>
      </c>
      <c r="K262" s="569">
        <v>2504</v>
      </c>
      <c r="L262" s="569">
        <v>1.3419078242229368</v>
      </c>
      <c r="M262" s="569">
        <v>313</v>
      </c>
      <c r="N262" s="569">
        <v>2</v>
      </c>
      <c r="O262" s="569">
        <v>632</v>
      </c>
      <c r="P262" s="582">
        <v>0.3386923901393355</v>
      </c>
      <c r="Q262" s="570">
        <v>316</v>
      </c>
    </row>
    <row r="263" spans="1:17" ht="14.4" customHeight="1" x14ac:dyDescent="0.3">
      <c r="A263" s="565" t="s">
        <v>5188</v>
      </c>
      <c r="B263" s="566" t="s">
        <v>5189</v>
      </c>
      <c r="C263" s="566" t="s">
        <v>3874</v>
      </c>
      <c r="D263" s="566" t="s">
        <v>5208</v>
      </c>
      <c r="E263" s="566" t="s">
        <v>5209</v>
      </c>
      <c r="F263" s="569">
        <v>2</v>
      </c>
      <c r="G263" s="569">
        <v>846</v>
      </c>
      <c r="H263" s="569">
        <v>1</v>
      </c>
      <c r="I263" s="569">
        <v>423</v>
      </c>
      <c r="J263" s="569">
        <v>13</v>
      </c>
      <c r="K263" s="569">
        <v>5525</v>
      </c>
      <c r="L263" s="569">
        <v>6.5307328605200947</v>
      </c>
      <c r="M263" s="569">
        <v>425</v>
      </c>
      <c r="N263" s="569">
        <v>1</v>
      </c>
      <c r="O263" s="569">
        <v>429</v>
      </c>
      <c r="P263" s="582">
        <v>0.50709219858156029</v>
      </c>
      <c r="Q263" s="570">
        <v>429</v>
      </c>
    </row>
    <row r="264" spans="1:17" ht="14.4" customHeight="1" x14ac:dyDescent="0.3">
      <c r="A264" s="565" t="s">
        <v>5188</v>
      </c>
      <c r="B264" s="566" t="s">
        <v>5189</v>
      </c>
      <c r="C264" s="566" t="s">
        <v>3874</v>
      </c>
      <c r="D264" s="566" t="s">
        <v>5210</v>
      </c>
      <c r="E264" s="566" t="s">
        <v>5211</v>
      </c>
      <c r="F264" s="569">
        <v>4</v>
      </c>
      <c r="G264" s="569">
        <v>1348</v>
      </c>
      <c r="H264" s="569">
        <v>1</v>
      </c>
      <c r="I264" s="569">
        <v>337</v>
      </c>
      <c r="J264" s="569">
        <v>11</v>
      </c>
      <c r="K264" s="569">
        <v>3707</v>
      </c>
      <c r="L264" s="569">
        <v>2.75</v>
      </c>
      <c r="M264" s="569">
        <v>337</v>
      </c>
      <c r="N264" s="569">
        <v>1</v>
      </c>
      <c r="O264" s="569">
        <v>338</v>
      </c>
      <c r="P264" s="582">
        <v>0.25074183976261127</v>
      </c>
      <c r="Q264" s="570">
        <v>338</v>
      </c>
    </row>
    <row r="265" spans="1:17" ht="14.4" customHeight="1" x14ac:dyDescent="0.3">
      <c r="A265" s="565" t="s">
        <v>5188</v>
      </c>
      <c r="B265" s="566" t="s">
        <v>5189</v>
      </c>
      <c r="C265" s="566" t="s">
        <v>3874</v>
      </c>
      <c r="D265" s="566" t="s">
        <v>5212</v>
      </c>
      <c r="E265" s="566" t="s">
        <v>5213</v>
      </c>
      <c r="F265" s="569"/>
      <c r="G265" s="569"/>
      <c r="H265" s="569"/>
      <c r="I265" s="569"/>
      <c r="J265" s="569">
        <v>9</v>
      </c>
      <c r="K265" s="569">
        <v>918</v>
      </c>
      <c r="L265" s="569"/>
      <c r="M265" s="569">
        <v>102</v>
      </c>
      <c r="N265" s="569">
        <v>1</v>
      </c>
      <c r="O265" s="569">
        <v>103</v>
      </c>
      <c r="P265" s="582"/>
      <c r="Q265" s="570">
        <v>103</v>
      </c>
    </row>
    <row r="266" spans="1:17" ht="14.4" customHeight="1" x14ac:dyDescent="0.3">
      <c r="A266" s="565" t="s">
        <v>5188</v>
      </c>
      <c r="B266" s="566" t="s">
        <v>5189</v>
      </c>
      <c r="C266" s="566" t="s">
        <v>3874</v>
      </c>
      <c r="D266" s="566" t="s">
        <v>4694</v>
      </c>
      <c r="E266" s="566" t="s">
        <v>4695</v>
      </c>
      <c r="F266" s="569">
        <v>1</v>
      </c>
      <c r="G266" s="569">
        <v>45</v>
      </c>
      <c r="H266" s="569">
        <v>1</v>
      </c>
      <c r="I266" s="569">
        <v>45</v>
      </c>
      <c r="J266" s="569">
        <v>1</v>
      </c>
      <c r="K266" s="569">
        <v>46</v>
      </c>
      <c r="L266" s="569">
        <v>1.0222222222222221</v>
      </c>
      <c r="M266" s="569">
        <v>46</v>
      </c>
      <c r="N266" s="569"/>
      <c r="O266" s="569"/>
      <c r="P266" s="582"/>
      <c r="Q266" s="570"/>
    </row>
    <row r="267" spans="1:17" ht="14.4" customHeight="1" x14ac:dyDescent="0.3">
      <c r="A267" s="565" t="s">
        <v>5188</v>
      </c>
      <c r="B267" s="566" t="s">
        <v>5189</v>
      </c>
      <c r="C267" s="566" t="s">
        <v>3874</v>
      </c>
      <c r="D267" s="566" t="s">
        <v>5214</v>
      </c>
      <c r="E267" s="566" t="s">
        <v>5215</v>
      </c>
      <c r="F267" s="569"/>
      <c r="G267" s="569"/>
      <c r="H267" s="569"/>
      <c r="I267" s="569"/>
      <c r="J267" s="569">
        <v>2</v>
      </c>
      <c r="K267" s="569">
        <v>722</v>
      </c>
      <c r="L267" s="569"/>
      <c r="M267" s="569">
        <v>361</v>
      </c>
      <c r="N267" s="569"/>
      <c r="O267" s="569"/>
      <c r="P267" s="582"/>
      <c r="Q267" s="570"/>
    </row>
    <row r="268" spans="1:17" ht="14.4" customHeight="1" x14ac:dyDescent="0.3">
      <c r="A268" s="565" t="s">
        <v>5188</v>
      </c>
      <c r="B268" s="566" t="s">
        <v>5189</v>
      </c>
      <c r="C268" s="566" t="s">
        <v>3874</v>
      </c>
      <c r="D268" s="566" t="s">
        <v>5216</v>
      </c>
      <c r="E268" s="566" t="s">
        <v>5217</v>
      </c>
      <c r="F268" s="569"/>
      <c r="G268" s="569"/>
      <c r="H268" s="569"/>
      <c r="I268" s="569"/>
      <c r="J268" s="569">
        <v>1</v>
      </c>
      <c r="K268" s="569">
        <v>36</v>
      </c>
      <c r="L268" s="569"/>
      <c r="M268" s="569">
        <v>36</v>
      </c>
      <c r="N268" s="569"/>
      <c r="O268" s="569"/>
      <c r="P268" s="582"/>
      <c r="Q268" s="570"/>
    </row>
    <row r="269" spans="1:17" ht="14.4" customHeight="1" x14ac:dyDescent="0.3">
      <c r="A269" s="565" t="s">
        <v>5188</v>
      </c>
      <c r="B269" s="566" t="s">
        <v>5189</v>
      </c>
      <c r="C269" s="566" t="s">
        <v>3874</v>
      </c>
      <c r="D269" s="566" t="s">
        <v>4704</v>
      </c>
      <c r="E269" s="566" t="s">
        <v>4705</v>
      </c>
      <c r="F269" s="569">
        <v>1</v>
      </c>
      <c r="G269" s="569">
        <v>166</v>
      </c>
      <c r="H269" s="569">
        <v>1</v>
      </c>
      <c r="I269" s="569">
        <v>166</v>
      </c>
      <c r="J269" s="569"/>
      <c r="K269" s="569"/>
      <c r="L269" s="569"/>
      <c r="M269" s="569"/>
      <c r="N269" s="569">
        <v>1</v>
      </c>
      <c r="O269" s="569">
        <v>167</v>
      </c>
      <c r="P269" s="582">
        <v>1.0060240963855422</v>
      </c>
      <c r="Q269" s="570">
        <v>167</v>
      </c>
    </row>
    <row r="270" spans="1:17" ht="14.4" customHeight="1" x14ac:dyDescent="0.3">
      <c r="A270" s="565" t="s">
        <v>5188</v>
      </c>
      <c r="B270" s="566" t="s">
        <v>5189</v>
      </c>
      <c r="C270" s="566" t="s">
        <v>3874</v>
      </c>
      <c r="D270" s="566" t="s">
        <v>4706</v>
      </c>
      <c r="E270" s="566" t="s">
        <v>4707</v>
      </c>
      <c r="F270" s="569"/>
      <c r="G270" s="569"/>
      <c r="H270" s="569"/>
      <c r="I270" s="569"/>
      <c r="J270" s="569">
        <v>2</v>
      </c>
      <c r="K270" s="569">
        <v>1320</v>
      </c>
      <c r="L270" s="569"/>
      <c r="M270" s="569">
        <v>660</v>
      </c>
      <c r="N270" s="569">
        <v>1</v>
      </c>
      <c r="O270" s="569">
        <v>664</v>
      </c>
      <c r="P270" s="582"/>
      <c r="Q270" s="570">
        <v>664</v>
      </c>
    </row>
    <row r="271" spans="1:17" ht="14.4" customHeight="1" x14ac:dyDescent="0.3">
      <c r="A271" s="565" t="s">
        <v>5188</v>
      </c>
      <c r="B271" s="566" t="s">
        <v>5189</v>
      </c>
      <c r="C271" s="566" t="s">
        <v>3874</v>
      </c>
      <c r="D271" s="566" t="s">
        <v>4708</v>
      </c>
      <c r="E271" s="566" t="s">
        <v>4709</v>
      </c>
      <c r="F271" s="569">
        <v>4</v>
      </c>
      <c r="G271" s="569">
        <v>312</v>
      </c>
      <c r="H271" s="569">
        <v>1</v>
      </c>
      <c r="I271" s="569">
        <v>78</v>
      </c>
      <c r="J271" s="569">
        <v>10</v>
      </c>
      <c r="K271" s="569">
        <v>780</v>
      </c>
      <c r="L271" s="569">
        <v>2.5</v>
      </c>
      <c r="M271" s="569">
        <v>78</v>
      </c>
      <c r="N271" s="569">
        <v>12</v>
      </c>
      <c r="O271" s="569">
        <v>948</v>
      </c>
      <c r="P271" s="582">
        <v>3.0384615384615383</v>
      </c>
      <c r="Q271" s="570">
        <v>79</v>
      </c>
    </row>
    <row r="272" spans="1:17" ht="14.4" customHeight="1" x14ac:dyDescent="0.3">
      <c r="A272" s="565" t="s">
        <v>5188</v>
      </c>
      <c r="B272" s="566" t="s">
        <v>5189</v>
      </c>
      <c r="C272" s="566" t="s">
        <v>3874</v>
      </c>
      <c r="D272" s="566" t="s">
        <v>5218</v>
      </c>
      <c r="E272" s="566" t="s">
        <v>5219</v>
      </c>
      <c r="F272" s="569"/>
      <c r="G272" s="569"/>
      <c r="H272" s="569"/>
      <c r="I272" s="569"/>
      <c r="J272" s="569">
        <v>1</v>
      </c>
      <c r="K272" s="569">
        <v>115</v>
      </c>
      <c r="L272" s="569"/>
      <c r="M272" s="569">
        <v>115</v>
      </c>
      <c r="N272" s="569"/>
      <c r="O272" s="569"/>
      <c r="P272" s="582"/>
      <c r="Q272" s="570"/>
    </row>
    <row r="273" spans="1:17" ht="14.4" customHeight="1" x14ac:dyDescent="0.3">
      <c r="A273" s="565" t="s">
        <v>5188</v>
      </c>
      <c r="B273" s="566" t="s">
        <v>5189</v>
      </c>
      <c r="C273" s="566" t="s">
        <v>3874</v>
      </c>
      <c r="D273" s="566" t="s">
        <v>5220</v>
      </c>
      <c r="E273" s="566" t="s">
        <v>5221</v>
      </c>
      <c r="F273" s="569">
        <v>1</v>
      </c>
      <c r="G273" s="569">
        <v>278</v>
      </c>
      <c r="H273" s="569">
        <v>1</v>
      </c>
      <c r="I273" s="569">
        <v>278</v>
      </c>
      <c r="J273" s="569">
        <v>3</v>
      </c>
      <c r="K273" s="569">
        <v>840</v>
      </c>
      <c r="L273" s="569">
        <v>3.0215827338129495</v>
      </c>
      <c r="M273" s="569">
        <v>280</v>
      </c>
      <c r="N273" s="569">
        <v>1</v>
      </c>
      <c r="O273" s="569">
        <v>281</v>
      </c>
      <c r="P273" s="582">
        <v>1.0107913669064748</v>
      </c>
      <c r="Q273" s="570">
        <v>281</v>
      </c>
    </row>
    <row r="274" spans="1:17" ht="14.4" customHeight="1" x14ac:dyDescent="0.3">
      <c r="A274" s="565" t="s">
        <v>5188</v>
      </c>
      <c r="B274" s="566" t="s">
        <v>5189</v>
      </c>
      <c r="C274" s="566" t="s">
        <v>3874</v>
      </c>
      <c r="D274" s="566" t="s">
        <v>5222</v>
      </c>
      <c r="E274" s="566" t="s">
        <v>5223</v>
      </c>
      <c r="F274" s="569">
        <v>1</v>
      </c>
      <c r="G274" s="569">
        <v>240</v>
      </c>
      <c r="H274" s="569">
        <v>1</v>
      </c>
      <c r="I274" s="569">
        <v>240</v>
      </c>
      <c r="J274" s="569">
        <v>3</v>
      </c>
      <c r="K274" s="569">
        <v>726</v>
      </c>
      <c r="L274" s="569">
        <v>3.0249999999999999</v>
      </c>
      <c r="M274" s="569">
        <v>242</v>
      </c>
      <c r="N274" s="569">
        <v>1</v>
      </c>
      <c r="O274" s="569">
        <v>243</v>
      </c>
      <c r="P274" s="582">
        <v>1.0125</v>
      </c>
      <c r="Q274" s="570">
        <v>243</v>
      </c>
    </row>
    <row r="275" spans="1:17" ht="14.4" customHeight="1" x14ac:dyDescent="0.3">
      <c r="A275" s="565" t="s">
        <v>5188</v>
      </c>
      <c r="B275" s="566" t="s">
        <v>5189</v>
      </c>
      <c r="C275" s="566" t="s">
        <v>3874</v>
      </c>
      <c r="D275" s="566" t="s">
        <v>5224</v>
      </c>
      <c r="E275" s="566" t="s">
        <v>5225</v>
      </c>
      <c r="F275" s="569">
        <v>5</v>
      </c>
      <c r="G275" s="569">
        <v>2255</v>
      </c>
      <c r="H275" s="569">
        <v>1</v>
      </c>
      <c r="I275" s="569">
        <v>451</v>
      </c>
      <c r="J275" s="569">
        <v>14</v>
      </c>
      <c r="K275" s="569">
        <v>6342</v>
      </c>
      <c r="L275" s="569">
        <v>2.8124168514412418</v>
      </c>
      <c r="M275" s="569">
        <v>453</v>
      </c>
      <c r="N275" s="569">
        <v>3</v>
      </c>
      <c r="O275" s="569">
        <v>1368</v>
      </c>
      <c r="P275" s="582">
        <v>0.60665188470066522</v>
      </c>
      <c r="Q275" s="570">
        <v>456</v>
      </c>
    </row>
    <row r="276" spans="1:17" ht="14.4" customHeight="1" x14ac:dyDescent="0.3">
      <c r="A276" s="565" t="s">
        <v>5188</v>
      </c>
      <c r="B276" s="566" t="s">
        <v>5189</v>
      </c>
      <c r="C276" s="566" t="s">
        <v>3874</v>
      </c>
      <c r="D276" s="566" t="s">
        <v>4710</v>
      </c>
      <c r="E276" s="566" t="s">
        <v>4711</v>
      </c>
      <c r="F276" s="569"/>
      <c r="G276" s="569"/>
      <c r="H276" s="569"/>
      <c r="I276" s="569"/>
      <c r="J276" s="569"/>
      <c r="K276" s="569"/>
      <c r="L276" s="569"/>
      <c r="M276" s="569"/>
      <c r="N276" s="569">
        <v>1</v>
      </c>
      <c r="O276" s="569">
        <v>457</v>
      </c>
      <c r="P276" s="582"/>
      <c r="Q276" s="570">
        <v>457</v>
      </c>
    </row>
    <row r="277" spans="1:17" ht="14.4" customHeight="1" x14ac:dyDescent="0.3">
      <c r="A277" s="565" t="s">
        <v>5188</v>
      </c>
      <c r="B277" s="566" t="s">
        <v>5189</v>
      </c>
      <c r="C277" s="566" t="s">
        <v>3874</v>
      </c>
      <c r="D277" s="566" t="s">
        <v>5226</v>
      </c>
      <c r="E277" s="566" t="s">
        <v>5227</v>
      </c>
      <c r="F277" s="569">
        <v>4</v>
      </c>
      <c r="G277" s="569">
        <v>1580</v>
      </c>
      <c r="H277" s="569">
        <v>1</v>
      </c>
      <c r="I277" s="569">
        <v>395</v>
      </c>
      <c r="J277" s="569">
        <v>5</v>
      </c>
      <c r="K277" s="569">
        <v>1995</v>
      </c>
      <c r="L277" s="569">
        <v>1.2626582278481013</v>
      </c>
      <c r="M277" s="569">
        <v>399</v>
      </c>
      <c r="N277" s="569">
        <v>5</v>
      </c>
      <c r="O277" s="569">
        <v>2020</v>
      </c>
      <c r="P277" s="582">
        <v>1.2784810126582278</v>
      </c>
      <c r="Q277" s="570">
        <v>404</v>
      </c>
    </row>
    <row r="278" spans="1:17" ht="14.4" customHeight="1" x14ac:dyDescent="0.3">
      <c r="A278" s="565" t="s">
        <v>5188</v>
      </c>
      <c r="B278" s="566" t="s">
        <v>5189</v>
      </c>
      <c r="C278" s="566" t="s">
        <v>3874</v>
      </c>
      <c r="D278" s="566" t="s">
        <v>5228</v>
      </c>
      <c r="E278" s="566" t="s">
        <v>5229</v>
      </c>
      <c r="F278" s="569">
        <v>6</v>
      </c>
      <c r="G278" s="569">
        <v>2058</v>
      </c>
      <c r="H278" s="569">
        <v>1</v>
      </c>
      <c r="I278" s="569">
        <v>343</v>
      </c>
      <c r="J278" s="569">
        <v>16</v>
      </c>
      <c r="K278" s="569">
        <v>5520</v>
      </c>
      <c r="L278" s="569">
        <v>2.6822157434402332</v>
      </c>
      <c r="M278" s="569">
        <v>345</v>
      </c>
      <c r="N278" s="569">
        <v>4</v>
      </c>
      <c r="O278" s="569">
        <v>1392</v>
      </c>
      <c r="P278" s="582">
        <v>0.67638483965014573</v>
      </c>
      <c r="Q278" s="570">
        <v>348</v>
      </c>
    </row>
    <row r="279" spans="1:17" ht="14.4" customHeight="1" x14ac:dyDescent="0.3">
      <c r="A279" s="565" t="s">
        <v>5188</v>
      </c>
      <c r="B279" s="566" t="s">
        <v>5039</v>
      </c>
      <c r="C279" s="566" t="s">
        <v>3874</v>
      </c>
      <c r="D279" s="566" t="s">
        <v>4752</v>
      </c>
      <c r="E279" s="566" t="s">
        <v>4753</v>
      </c>
      <c r="F279" s="569"/>
      <c r="G279" s="569"/>
      <c r="H279" s="569"/>
      <c r="I279" s="569"/>
      <c r="J279" s="569">
        <v>1</v>
      </c>
      <c r="K279" s="569">
        <v>1236</v>
      </c>
      <c r="L279" s="569"/>
      <c r="M279" s="569">
        <v>1236</v>
      </c>
      <c r="N279" s="569"/>
      <c r="O279" s="569"/>
      <c r="P279" s="582"/>
      <c r="Q279" s="570"/>
    </row>
    <row r="280" spans="1:17" ht="14.4" customHeight="1" x14ac:dyDescent="0.3">
      <c r="A280" s="565" t="s">
        <v>5188</v>
      </c>
      <c r="B280" s="566" t="s">
        <v>5039</v>
      </c>
      <c r="C280" s="566" t="s">
        <v>3874</v>
      </c>
      <c r="D280" s="566" t="s">
        <v>5042</v>
      </c>
      <c r="E280" s="566" t="s">
        <v>5043</v>
      </c>
      <c r="F280" s="569"/>
      <c r="G280" s="569"/>
      <c r="H280" s="569"/>
      <c r="I280" s="569"/>
      <c r="J280" s="569">
        <v>3</v>
      </c>
      <c r="K280" s="569">
        <v>6663</v>
      </c>
      <c r="L280" s="569"/>
      <c r="M280" s="569">
        <v>2221</v>
      </c>
      <c r="N280" s="569"/>
      <c r="O280" s="569"/>
      <c r="P280" s="582"/>
      <c r="Q280" s="570"/>
    </row>
    <row r="281" spans="1:17" ht="14.4" customHeight="1" x14ac:dyDescent="0.3">
      <c r="A281" s="565" t="s">
        <v>5188</v>
      </c>
      <c r="B281" s="566" t="s">
        <v>5039</v>
      </c>
      <c r="C281" s="566" t="s">
        <v>3874</v>
      </c>
      <c r="D281" s="566" t="s">
        <v>5044</v>
      </c>
      <c r="E281" s="566" t="s">
        <v>5045</v>
      </c>
      <c r="F281" s="569"/>
      <c r="G281" s="569"/>
      <c r="H281" s="569"/>
      <c r="I281" s="569"/>
      <c r="J281" s="569">
        <v>3</v>
      </c>
      <c r="K281" s="569">
        <v>510</v>
      </c>
      <c r="L281" s="569"/>
      <c r="M281" s="569">
        <v>170</v>
      </c>
      <c r="N281" s="569"/>
      <c r="O281" s="569"/>
      <c r="P281" s="582"/>
      <c r="Q281" s="570"/>
    </row>
    <row r="282" spans="1:17" ht="14.4" customHeight="1" x14ac:dyDescent="0.3">
      <c r="A282" s="565" t="s">
        <v>5230</v>
      </c>
      <c r="B282" s="566" t="s">
        <v>3521</v>
      </c>
      <c r="C282" s="566" t="s">
        <v>3874</v>
      </c>
      <c r="D282" s="566" t="s">
        <v>5231</v>
      </c>
      <c r="E282" s="566" t="s">
        <v>5232</v>
      </c>
      <c r="F282" s="569">
        <v>167</v>
      </c>
      <c r="G282" s="569">
        <v>26386</v>
      </c>
      <c r="H282" s="569">
        <v>1</v>
      </c>
      <c r="I282" s="569">
        <v>158</v>
      </c>
      <c r="J282" s="569">
        <v>199</v>
      </c>
      <c r="K282" s="569">
        <v>31442</v>
      </c>
      <c r="L282" s="569">
        <v>1.1916167664670658</v>
      </c>
      <c r="M282" s="569">
        <v>158</v>
      </c>
      <c r="N282" s="569">
        <v>227</v>
      </c>
      <c r="O282" s="569">
        <v>36093</v>
      </c>
      <c r="P282" s="582">
        <v>1.3678844841961646</v>
      </c>
      <c r="Q282" s="570">
        <v>159</v>
      </c>
    </row>
    <row r="283" spans="1:17" ht="14.4" customHeight="1" x14ac:dyDescent="0.3">
      <c r="A283" s="565" t="s">
        <v>5230</v>
      </c>
      <c r="B283" s="566" t="s">
        <v>3521</v>
      </c>
      <c r="C283" s="566" t="s">
        <v>3874</v>
      </c>
      <c r="D283" s="566" t="s">
        <v>5233</v>
      </c>
      <c r="E283" s="566" t="s">
        <v>5234</v>
      </c>
      <c r="F283" s="569">
        <v>54</v>
      </c>
      <c r="G283" s="569">
        <v>4482</v>
      </c>
      <c r="H283" s="569">
        <v>1</v>
      </c>
      <c r="I283" s="569">
        <v>83</v>
      </c>
      <c r="J283" s="569">
        <v>91</v>
      </c>
      <c r="K283" s="569">
        <v>7553</v>
      </c>
      <c r="L283" s="569">
        <v>1.6851851851851851</v>
      </c>
      <c r="M283" s="569">
        <v>83</v>
      </c>
      <c r="N283" s="569">
        <v>99</v>
      </c>
      <c r="O283" s="569">
        <v>8316</v>
      </c>
      <c r="P283" s="582">
        <v>1.8554216867469879</v>
      </c>
      <c r="Q283" s="570">
        <v>84</v>
      </c>
    </row>
    <row r="284" spans="1:17" ht="14.4" customHeight="1" x14ac:dyDescent="0.3">
      <c r="A284" s="565" t="s">
        <v>5230</v>
      </c>
      <c r="B284" s="566" t="s">
        <v>3521</v>
      </c>
      <c r="C284" s="566" t="s">
        <v>3874</v>
      </c>
      <c r="D284" s="566" t="s">
        <v>5235</v>
      </c>
      <c r="E284" s="566" t="s">
        <v>5236</v>
      </c>
      <c r="F284" s="569">
        <v>2</v>
      </c>
      <c r="G284" s="569">
        <v>188</v>
      </c>
      <c r="H284" s="569">
        <v>1</v>
      </c>
      <c r="I284" s="569">
        <v>94</v>
      </c>
      <c r="J284" s="569">
        <v>9</v>
      </c>
      <c r="K284" s="569">
        <v>855</v>
      </c>
      <c r="L284" s="569">
        <v>4.5478723404255321</v>
      </c>
      <c r="M284" s="569">
        <v>95</v>
      </c>
      <c r="N284" s="569">
        <v>1</v>
      </c>
      <c r="O284" s="569">
        <v>96</v>
      </c>
      <c r="P284" s="582">
        <v>0.51063829787234039</v>
      </c>
      <c r="Q284" s="570">
        <v>96</v>
      </c>
    </row>
    <row r="285" spans="1:17" ht="14.4" customHeight="1" x14ac:dyDescent="0.3">
      <c r="A285" s="565" t="s">
        <v>5230</v>
      </c>
      <c r="B285" s="566" t="s">
        <v>3521</v>
      </c>
      <c r="C285" s="566" t="s">
        <v>3874</v>
      </c>
      <c r="D285" s="566" t="s">
        <v>5237</v>
      </c>
      <c r="E285" s="566" t="s">
        <v>5238</v>
      </c>
      <c r="F285" s="569">
        <v>7</v>
      </c>
      <c r="G285" s="569">
        <v>8134</v>
      </c>
      <c r="H285" s="569">
        <v>1</v>
      </c>
      <c r="I285" s="569">
        <v>1162</v>
      </c>
      <c r="J285" s="569">
        <v>2</v>
      </c>
      <c r="K285" s="569">
        <v>2328</v>
      </c>
      <c r="L285" s="569">
        <v>0.28620604868453403</v>
      </c>
      <c r="M285" s="569">
        <v>1164</v>
      </c>
      <c r="N285" s="569">
        <v>2</v>
      </c>
      <c r="O285" s="569">
        <v>2330</v>
      </c>
      <c r="P285" s="582">
        <v>0.2864519301696582</v>
      </c>
      <c r="Q285" s="570">
        <v>1165</v>
      </c>
    </row>
    <row r="286" spans="1:17" ht="14.4" customHeight="1" x14ac:dyDescent="0.3">
      <c r="A286" s="565" t="s">
        <v>5230</v>
      </c>
      <c r="B286" s="566" t="s">
        <v>3521</v>
      </c>
      <c r="C286" s="566" t="s">
        <v>3874</v>
      </c>
      <c r="D286" s="566" t="s">
        <v>5239</v>
      </c>
      <c r="E286" s="566" t="s">
        <v>5240</v>
      </c>
      <c r="F286" s="569">
        <v>218</v>
      </c>
      <c r="G286" s="569">
        <v>8284</v>
      </c>
      <c r="H286" s="569">
        <v>1</v>
      </c>
      <c r="I286" s="569">
        <v>38</v>
      </c>
      <c r="J286" s="569">
        <v>191</v>
      </c>
      <c r="K286" s="569">
        <v>7449</v>
      </c>
      <c r="L286" s="569">
        <v>0.89920328343795264</v>
      </c>
      <c r="M286" s="569">
        <v>39</v>
      </c>
      <c r="N286" s="569">
        <v>263</v>
      </c>
      <c r="O286" s="569">
        <v>10257</v>
      </c>
      <c r="P286" s="582">
        <v>1.2381699661999035</v>
      </c>
      <c r="Q286" s="570">
        <v>39</v>
      </c>
    </row>
    <row r="287" spans="1:17" ht="14.4" customHeight="1" x14ac:dyDescent="0.3">
      <c r="A287" s="565" t="s">
        <v>5230</v>
      </c>
      <c r="B287" s="566" t="s">
        <v>3521</v>
      </c>
      <c r="C287" s="566" t="s">
        <v>3874</v>
      </c>
      <c r="D287" s="566" t="s">
        <v>5241</v>
      </c>
      <c r="E287" s="566" t="s">
        <v>5242</v>
      </c>
      <c r="F287" s="569">
        <v>17</v>
      </c>
      <c r="G287" s="569">
        <v>663</v>
      </c>
      <c r="H287" s="569">
        <v>1</v>
      </c>
      <c r="I287" s="569">
        <v>39</v>
      </c>
      <c r="J287" s="569">
        <v>17</v>
      </c>
      <c r="K287" s="569">
        <v>680</v>
      </c>
      <c r="L287" s="569">
        <v>1.0256410256410255</v>
      </c>
      <c r="M287" s="569">
        <v>40</v>
      </c>
      <c r="N287" s="569">
        <v>27</v>
      </c>
      <c r="O287" s="569">
        <v>1080</v>
      </c>
      <c r="P287" s="582">
        <v>1.6289592760180995</v>
      </c>
      <c r="Q287" s="570">
        <v>40</v>
      </c>
    </row>
    <row r="288" spans="1:17" ht="14.4" customHeight="1" x14ac:dyDescent="0.3">
      <c r="A288" s="565" t="s">
        <v>5230</v>
      </c>
      <c r="B288" s="566" t="s">
        <v>3521</v>
      </c>
      <c r="C288" s="566" t="s">
        <v>3874</v>
      </c>
      <c r="D288" s="566" t="s">
        <v>5243</v>
      </c>
      <c r="E288" s="566" t="s">
        <v>5244</v>
      </c>
      <c r="F288" s="569">
        <v>418</v>
      </c>
      <c r="G288" s="569">
        <v>46398</v>
      </c>
      <c r="H288" s="569">
        <v>1</v>
      </c>
      <c r="I288" s="569">
        <v>111</v>
      </c>
      <c r="J288" s="569">
        <v>631</v>
      </c>
      <c r="K288" s="569">
        <v>70672</v>
      </c>
      <c r="L288" s="569">
        <v>1.5231691021164706</v>
      </c>
      <c r="M288" s="569">
        <v>112</v>
      </c>
      <c r="N288" s="569">
        <v>625</v>
      </c>
      <c r="O288" s="569">
        <v>70625</v>
      </c>
      <c r="P288" s="582">
        <v>1.5221561274192854</v>
      </c>
      <c r="Q288" s="570">
        <v>113</v>
      </c>
    </row>
    <row r="289" spans="1:17" ht="14.4" customHeight="1" x14ac:dyDescent="0.3">
      <c r="A289" s="565" t="s">
        <v>5230</v>
      </c>
      <c r="B289" s="566" t="s">
        <v>3521</v>
      </c>
      <c r="C289" s="566" t="s">
        <v>3874</v>
      </c>
      <c r="D289" s="566" t="s">
        <v>5245</v>
      </c>
      <c r="E289" s="566" t="s">
        <v>5246</v>
      </c>
      <c r="F289" s="569">
        <v>63</v>
      </c>
      <c r="G289" s="569">
        <v>1323</v>
      </c>
      <c r="H289" s="569">
        <v>1</v>
      </c>
      <c r="I289" s="569">
        <v>21</v>
      </c>
      <c r="J289" s="569">
        <v>70</v>
      </c>
      <c r="K289" s="569">
        <v>1470</v>
      </c>
      <c r="L289" s="569">
        <v>1.1111111111111112</v>
      </c>
      <c r="M289" s="569">
        <v>21</v>
      </c>
      <c r="N289" s="569">
        <v>50</v>
      </c>
      <c r="O289" s="569">
        <v>1050</v>
      </c>
      <c r="P289" s="582">
        <v>0.79365079365079361</v>
      </c>
      <c r="Q289" s="570">
        <v>21</v>
      </c>
    </row>
    <row r="290" spans="1:17" ht="14.4" customHeight="1" x14ac:dyDescent="0.3">
      <c r="A290" s="565" t="s">
        <v>5230</v>
      </c>
      <c r="B290" s="566" t="s">
        <v>3521</v>
      </c>
      <c r="C290" s="566" t="s">
        <v>3874</v>
      </c>
      <c r="D290" s="566" t="s">
        <v>5184</v>
      </c>
      <c r="E290" s="566" t="s">
        <v>5185</v>
      </c>
      <c r="F290" s="569">
        <v>18</v>
      </c>
      <c r="G290" s="569">
        <v>6876</v>
      </c>
      <c r="H290" s="569">
        <v>1</v>
      </c>
      <c r="I290" s="569">
        <v>382</v>
      </c>
      <c r="J290" s="569">
        <v>18</v>
      </c>
      <c r="K290" s="569">
        <v>6876</v>
      </c>
      <c r="L290" s="569">
        <v>1</v>
      </c>
      <c r="M290" s="569">
        <v>382</v>
      </c>
      <c r="N290" s="569">
        <v>7</v>
      </c>
      <c r="O290" s="569">
        <v>2674</v>
      </c>
      <c r="P290" s="582">
        <v>0.3888888888888889</v>
      </c>
      <c r="Q290" s="570">
        <v>382</v>
      </c>
    </row>
    <row r="291" spans="1:17" ht="14.4" customHeight="1" x14ac:dyDescent="0.3">
      <c r="A291" s="565" t="s">
        <v>5230</v>
      </c>
      <c r="B291" s="566" t="s">
        <v>3521</v>
      </c>
      <c r="C291" s="566" t="s">
        <v>3874</v>
      </c>
      <c r="D291" s="566" t="s">
        <v>5186</v>
      </c>
      <c r="E291" s="566" t="s">
        <v>5187</v>
      </c>
      <c r="F291" s="569">
        <v>104</v>
      </c>
      <c r="G291" s="569">
        <v>50544</v>
      </c>
      <c r="H291" s="569">
        <v>1</v>
      </c>
      <c r="I291" s="569">
        <v>486</v>
      </c>
      <c r="J291" s="569">
        <v>154</v>
      </c>
      <c r="K291" s="569">
        <v>74844</v>
      </c>
      <c r="L291" s="569">
        <v>1.4807692307692308</v>
      </c>
      <c r="M291" s="569">
        <v>486</v>
      </c>
      <c r="N291" s="569">
        <v>170</v>
      </c>
      <c r="O291" s="569">
        <v>82620</v>
      </c>
      <c r="P291" s="582">
        <v>1.6346153846153846</v>
      </c>
      <c r="Q291" s="570">
        <v>486</v>
      </c>
    </row>
    <row r="292" spans="1:17" ht="14.4" customHeight="1" x14ac:dyDescent="0.3">
      <c r="A292" s="565" t="s">
        <v>5230</v>
      </c>
      <c r="B292" s="566" t="s">
        <v>3521</v>
      </c>
      <c r="C292" s="566" t="s">
        <v>3874</v>
      </c>
      <c r="D292" s="566" t="s">
        <v>5247</v>
      </c>
      <c r="E292" s="566" t="s">
        <v>5248</v>
      </c>
      <c r="F292" s="569">
        <v>19</v>
      </c>
      <c r="G292" s="569">
        <v>11419</v>
      </c>
      <c r="H292" s="569">
        <v>1</v>
      </c>
      <c r="I292" s="569">
        <v>601</v>
      </c>
      <c r="J292" s="569">
        <v>85</v>
      </c>
      <c r="K292" s="569">
        <v>51255</v>
      </c>
      <c r="L292" s="569">
        <v>4.4885716787809793</v>
      </c>
      <c r="M292" s="569">
        <v>603</v>
      </c>
      <c r="N292" s="569">
        <v>70</v>
      </c>
      <c r="O292" s="569">
        <v>42280</v>
      </c>
      <c r="P292" s="582">
        <v>3.7026009282774321</v>
      </c>
      <c r="Q292" s="570">
        <v>604</v>
      </c>
    </row>
    <row r="293" spans="1:17" ht="14.4" customHeight="1" x14ac:dyDescent="0.3">
      <c r="A293" s="565" t="s">
        <v>5230</v>
      </c>
      <c r="B293" s="566" t="s">
        <v>3521</v>
      </c>
      <c r="C293" s="566" t="s">
        <v>3874</v>
      </c>
      <c r="D293" s="566" t="s">
        <v>5249</v>
      </c>
      <c r="E293" s="566" t="s">
        <v>5250</v>
      </c>
      <c r="F293" s="569">
        <v>30</v>
      </c>
      <c r="G293" s="569">
        <v>1080</v>
      </c>
      <c r="H293" s="569">
        <v>1</v>
      </c>
      <c r="I293" s="569">
        <v>36</v>
      </c>
      <c r="J293" s="569">
        <v>9</v>
      </c>
      <c r="K293" s="569">
        <v>324</v>
      </c>
      <c r="L293" s="569">
        <v>0.3</v>
      </c>
      <c r="M293" s="569">
        <v>36</v>
      </c>
      <c r="N293" s="569"/>
      <c r="O293" s="569"/>
      <c r="P293" s="582"/>
      <c r="Q293" s="570"/>
    </row>
    <row r="294" spans="1:17" ht="14.4" customHeight="1" x14ac:dyDescent="0.3">
      <c r="A294" s="565" t="s">
        <v>5230</v>
      </c>
      <c r="B294" s="566" t="s">
        <v>3521</v>
      </c>
      <c r="C294" s="566" t="s">
        <v>3874</v>
      </c>
      <c r="D294" s="566" t="s">
        <v>5251</v>
      </c>
      <c r="E294" s="566" t="s">
        <v>5252</v>
      </c>
      <c r="F294" s="569">
        <v>6</v>
      </c>
      <c r="G294" s="569">
        <v>2664</v>
      </c>
      <c r="H294" s="569">
        <v>1</v>
      </c>
      <c r="I294" s="569">
        <v>444</v>
      </c>
      <c r="J294" s="569">
        <v>12</v>
      </c>
      <c r="K294" s="569">
        <v>5328</v>
      </c>
      <c r="L294" s="569">
        <v>2</v>
      </c>
      <c r="M294" s="569">
        <v>444</v>
      </c>
      <c r="N294" s="569"/>
      <c r="O294" s="569"/>
      <c r="P294" s="582"/>
      <c r="Q294" s="570"/>
    </row>
    <row r="295" spans="1:17" ht="14.4" customHeight="1" x14ac:dyDescent="0.3">
      <c r="A295" s="565" t="s">
        <v>5230</v>
      </c>
      <c r="B295" s="566" t="s">
        <v>3521</v>
      </c>
      <c r="C295" s="566" t="s">
        <v>3874</v>
      </c>
      <c r="D295" s="566" t="s">
        <v>5253</v>
      </c>
      <c r="E295" s="566" t="s">
        <v>5254</v>
      </c>
      <c r="F295" s="569">
        <v>4</v>
      </c>
      <c r="G295" s="569">
        <v>160</v>
      </c>
      <c r="H295" s="569">
        <v>1</v>
      </c>
      <c r="I295" s="569">
        <v>40</v>
      </c>
      <c r="J295" s="569">
        <v>5</v>
      </c>
      <c r="K295" s="569">
        <v>200</v>
      </c>
      <c r="L295" s="569">
        <v>1.25</v>
      </c>
      <c r="M295" s="569">
        <v>40</v>
      </c>
      <c r="N295" s="569">
        <v>1</v>
      </c>
      <c r="O295" s="569">
        <v>41</v>
      </c>
      <c r="P295" s="582">
        <v>0.25624999999999998</v>
      </c>
      <c r="Q295" s="570">
        <v>41</v>
      </c>
    </row>
    <row r="296" spans="1:17" ht="14.4" customHeight="1" x14ac:dyDescent="0.3">
      <c r="A296" s="565" t="s">
        <v>5230</v>
      </c>
      <c r="B296" s="566" t="s">
        <v>3521</v>
      </c>
      <c r="C296" s="566" t="s">
        <v>3874</v>
      </c>
      <c r="D296" s="566" t="s">
        <v>5255</v>
      </c>
      <c r="E296" s="566" t="s">
        <v>5256</v>
      </c>
      <c r="F296" s="569">
        <v>62</v>
      </c>
      <c r="G296" s="569">
        <v>9362</v>
      </c>
      <c r="H296" s="569">
        <v>1</v>
      </c>
      <c r="I296" s="569">
        <v>151</v>
      </c>
      <c r="J296" s="569">
        <v>40</v>
      </c>
      <c r="K296" s="569">
        <v>6040</v>
      </c>
      <c r="L296" s="569">
        <v>0.64516129032258063</v>
      </c>
      <c r="M296" s="569">
        <v>151</v>
      </c>
      <c r="N296" s="569">
        <v>2</v>
      </c>
      <c r="O296" s="569">
        <v>304</v>
      </c>
      <c r="P296" s="582">
        <v>3.2471694082461013E-2</v>
      </c>
      <c r="Q296" s="570">
        <v>152</v>
      </c>
    </row>
    <row r="297" spans="1:17" ht="14.4" customHeight="1" x14ac:dyDescent="0.3">
      <c r="A297" s="565" t="s">
        <v>5230</v>
      </c>
      <c r="B297" s="566" t="s">
        <v>3521</v>
      </c>
      <c r="C297" s="566" t="s">
        <v>3874</v>
      </c>
      <c r="D297" s="566" t="s">
        <v>5257</v>
      </c>
      <c r="E297" s="566" t="s">
        <v>5258</v>
      </c>
      <c r="F297" s="569">
        <v>1</v>
      </c>
      <c r="G297" s="569">
        <v>490</v>
      </c>
      <c r="H297" s="569">
        <v>1</v>
      </c>
      <c r="I297" s="569">
        <v>490</v>
      </c>
      <c r="J297" s="569">
        <v>4</v>
      </c>
      <c r="K297" s="569">
        <v>1960</v>
      </c>
      <c r="L297" s="569">
        <v>4</v>
      </c>
      <c r="M297" s="569">
        <v>490</v>
      </c>
      <c r="N297" s="569">
        <v>8</v>
      </c>
      <c r="O297" s="569">
        <v>3920</v>
      </c>
      <c r="P297" s="582">
        <v>8</v>
      </c>
      <c r="Q297" s="570">
        <v>490</v>
      </c>
    </row>
    <row r="298" spans="1:17" ht="14.4" customHeight="1" x14ac:dyDescent="0.3">
      <c r="A298" s="565" t="s">
        <v>5230</v>
      </c>
      <c r="B298" s="566" t="s">
        <v>3521</v>
      </c>
      <c r="C298" s="566" t="s">
        <v>3874</v>
      </c>
      <c r="D298" s="566" t="s">
        <v>5259</v>
      </c>
      <c r="E298" s="566" t="s">
        <v>5260</v>
      </c>
      <c r="F298" s="569">
        <v>1</v>
      </c>
      <c r="G298" s="569">
        <v>31</v>
      </c>
      <c r="H298" s="569">
        <v>1</v>
      </c>
      <c r="I298" s="569">
        <v>31</v>
      </c>
      <c r="J298" s="569">
        <v>4</v>
      </c>
      <c r="K298" s="569">
        <v>124</v>
      </c>
      <c r="L298" s="569">
        <v>4</v>
      </c>
      <c r="M298" s="569">
        <v>31</v>
      </c>
      <c r="N298" s="569">
        <v>15</v>
      </c>
      <c r="O298" s="569">
        <v>465</v>
      </c>
      <c r="P298" s="582">
        <v>15</v>
      </c>
      <c r="Q298" s="570">
        <v>31</v>
      </c>
    </row>
    <row r="299" spans="1:17" ht="14.4" customHeight="1" x14ac:dyDescent="0.3">
      <c r="A299" s="565" t="s">
        <v>5230</v>
      </c>
      <c r="B299" s="566" t="s">
        <v>3521</v>
      </c>
      <c r="C299" s="566" t="s">
        <v>3874</v>
      </c>
      <c r="D299" s="566" t="s">
        <v>5261</v>
      </c>
      <c r="E299" s="566" t="s">
        <v>5262</v>
      </c>
      <c r="F299" s="569">
        <v>3</v>
      </c>
      <c r="G299" s="569">
        <v>81</v>
      </c>
      <c r="H299" s="569">
        <v>1</v>
      </c>
      <c r="I299" s="569">
        <v>27</v>
      </c>
      <c r="J299" s="569">
        <v>2</v>
      </c>
      <c r="K299" s="569">
        <v>54</v>
      </c>
      <c r="L299" s="569">
        <v>0.66666666666666663</v>
      </c>
      <c r="M299" s="569">
        <v>27</v>
      </c>
      <c r="N299" s="569"/>
      <c r="O299" s="569"/>
      <c r="P299" s="582"/>
      <c r="Q299" s="570"/>
    </row>
    <row r="300" spans="1:17" ht="14.4" customHeight="1" x14ac:dyDescent="0.3">
      <c r="A300" s="565" t="s">
        <v>5230</v>
      </c>
      <c r="B300" s="566" t="s">
        <v>3521</v>
      </c>
      <c r="C300" s="566" t="s">
        <v>3874</v>
      </c>
      <c r="D300" s="566" t="s">
        <v>5263</v>
      </c>
      <c r="E300" s="566" t="s">
        <v>5264</v>
      </c>
      <c r="F300" s="569">
        <v>11</v>
      </c>
      <c r="G300" s="569">
        <v>2233</v>
      </c>
      <c r="H300" s="569">
        <v>1</v>
      </c>
      <c r="I300" s="569">
        <v>203</v>
      </c>
      <c r="J300" s="569">
        <v>1</v>
      </c>
      <c r="K300" s="569">
        <v>204</v>
      </c>
      <c r="L300" s="569">
        <v>9.1356918943125837E-2</v>
      </c>
      <c r="M300" s="569">
        <v>204</v>
      </c>
      <c r="N300" s="569">
        <v>1</v>
      </c>
      <c r="O300" s="569">
        <v>205</v>
      </c>
      <c r="P300" s="582">
        <v>9.1804746977160775E-2</v>
      </c>
      <c r="Q300" s="570">
        <v>205</v>
      </c>
    </row>
    <row r="301" spans="1:17" ht="14.4" customHeight="1" x14ac:dyDescent="0.3">
      <c r="A301" s="565" t="s">
        <v>5230</v>
      </c>
      <c r="B301" s="566" t="s">
        <v>3521</v>
      </c>
      <c r="C301" s="566" t="s">
        <v>3874</v>
      </c>
      <c r="D301" s="566" t="s">
        <v>5265</v>
      </c>
      <c r="E301" s="566" t="s">
        <v>5266</v>
      </c>
      <c r="F301" s="569">
        <v>11</v>
      </c>
      <c r="G301" s="569">
        <v>4136</v>
      </c>
      <c r="H301" s="569">
        <v>1</v>
      </c>
      <c r="I301" s="569">
        <v>376</v>
      </c>
      <c r="J301" s="569">
        <v>1</v>
      </c>
      <c r="K301" s="569">
        <v>376</v>
      </c>
      <c r="L301" s="569">
        <v>9.0909090909090912E-2</v>
      </c>
      <c r="M301" s="569">
        <v>376</v>
      </c>
      <c r="N301" s="569">
        <v>1</v>
      </c>
      <c r="O301" s="569">
        <v>377</v>
      </c>
      <c r="P301" s="582">
        <v>9.1150870406189549E-2</v>
      </c>
      <c r="Q301" s="570">
        <v>377</v>
      </c>
    </row>
    <row r="302" spans="1:17" ht="14.4" customHeight="1" x14ac:dyDescent="0.3">
      <c r="A302" s="565" t="s">
        <v>5230</v>
      </c>
      <c r="B302" s="566" t="s">
        <v>3521</v>
      </c>
      <c r="C302" s="566" t="s">
        <v>3874</v>
      </c>
      <c r="D302" s="566" t="s">
        <v>5267</v>
      </c>
      <c r="E302" s="566" t="s">
        <v>5268</v>
      </c>
      <c r="F302" s="569"/>
      <c r="G302" s="569"/>
      <c r="H302" s="569"/>
      <c r="I302" s="569"/>
      <c r="J302" s="569">
        <v>1</v>
      </c>
      <c r="K302" s="569">
        <v>2013</v>
      </c>
      <c r="L302" s="569"/>
      <c r="M302" s="569">
        <v>2013</v>
      </c>
      <c r="N302" s="569"/>
      <c r="O302" s="569"/>
      <c r="P302" s="582"/>
      <c r="Q302" s="570"/>
    </row>
    <row r="303" spans="1:17" ht="14.4" customHeight="1" x14ac:dyDescent="0.3">
      <c r="A303" s="565" t="s">
        <v>5230</v>
      </c>
      <c r="B303" s="566" t="s">
        <v>3521</v>
      </c>
      <c r="C303" s="566" t="s">
        <v>3874</v>
      </c>
      <c r="D303" s="566" t="s">
        <v>5269</v>
      </c>
      <c r="E303" s="566" t="s">
        <v>5270</v>
      </c>
      <c r="F303" s="569">
        <v>4</v>
      </c>
      <c r="G303" s="569">
        <v>3044</v>
      </c>
      <c r="H303" s="569">
        <v>1</v>
      </c>
      <c r="I303" s="569">
        <v>761</v>
      </c>
      <c r="J303" s="569">
        <v>4</v>
      </c>
      <c r="K303" s="569">
        <v>3044</v>
      </c>
      <c r="L303" s="569">
        <v>1</v>
      </c>
      <c r="M303" s="569">
        <v>761</v>
      </c>
      <c r="N303" s="569">
        <v>1</v>
      </c>
      <c r="O303" s="569">
        <v>761</v>
      </c>
      <c r="P303" s="582">
        <v>0.25</v>
      </c>
      <c r="Q303" s="570">
        <v>761</v>
      </c>
    </row>
    <row r="304" spans="1:17" ht="14.4" customHeight="1" x14ac:dyDescent="0.3">
      <c r="A304" s="565" t="s">
        <v>5271</v>
      </c>
      <c r="B304" s="566" t="s">
        <v>5039</v>
      </c>
      <c r="C304" s="566" t="s">
        <v>3874</v>
      </c>
      <c r="D304" s="566" t="s">
        <v>5272</v>
      </c>
      <c r="E304" s="566" t="s">
        <v>5273</v>
      </c>
      <c r="F304" s="569"/>
      <c r="G304" s="569"/>
      <c r="H304" s="569"/>
      <c r="I304" s="569"/>
      <c r="J304" s="569">
        <v>1</v>
      </c>
      <c r="K304" s="569">
        <v>1178</v>
      </c>
      <c r="L304" s="569"/>
      <c r="M304" s="569">
        <v>1178</v>
      </c>
      <c r="N304" s="569">
        <v>2</v>
      </c>
      <c r="O304" s="569">
        <v>2360</v>
      </c>
      <c r="P304" s="582"/>
      <c r="Q304" s="570">
        <v>1180</v>
      </c>
    </row>
    <row r="305" spans="1:17" ht="14.4" customHeight="1" x14ac:dyDescent="0.3">
      <c r="A305" s="565" t="s">
        <v>5271</v>
      </c>
      <c r="B305" s="566" t="s">
        <v>5039</v>
      </c>
      <c r="C305" s="566" t="s">
        <v>3874</v>
      </c>
      <c r="D305" s="566" t="s">
        <v>4961</v>
      </c>
      <c r="E305" s="566" t="s">
        <v>4962</v>
      </c>
      <c r="F305" s="569">
        <v>1</v>
      </c>
      <c r="G305" s="569">
        <v>169</v>
      </c>
      <c r="H305" s="569">
        <v>1</v>
      </c>
      <c r="I305" s="569">
        <v>169</v>
      </c>
      <c r="J305" s="569"/>
      <c r="K305" s="569"/>
      <c r="L305" s="569"/>
      <c r="M305" s="569"/>
      <c r="N305" s="569"/>
      <c r="O305" s="569"/>
      <c r="P305" s="582"/>
      <c r="Q305" s="570"/>
    </row>
    <row r="306" spans="1:17" ht="14.4" customHeight="1" x14ac:dyDescent="0.3">
      <c r="A306" s="565" t="s">
        <v>5271</v>
      </c>
      <c r="B306" s="566" t="s">
        <v>5039</v>
      </c>
      <c r="C306" s="566" t="s">
        <v>3874</v>
      </c>
      <c r="D306" s="566" t="s">
        <v>4963</v>
      </c>
      <c r="E306" s="566" t="s">
        <v>4964</v>
      </c>
      <c r="F306" s="569">
        <v>1</v>
      </c>
      <c r="G306" s="569">
        <v>166</v>
      </c>
      <c r="H306" s="569">
        <v>1</v>
      </c>
      <c r="I306" s="569">
        <v>166</v>
      </c>
      <c r="J306" s="569"/>
      <c r="K306" s="569"/>
      <c r="L306" s="569"/>
      <c r="M306" s="569"/>
      <c r="N306" s="569"/>
      <c r="O306" s="569"/>
      <c r="P306" s="582"/>
      <c r="Q306" s="570"/>
    </row>
    <row r="307" spans="1:17" ht="14.4" customHeight="1" x14ac:dyDescent="0.3">
      <c r="A307" s="565" t="s">
        <v>5271</v>
      </c>
      <c r="B307" s="566" t="s">
        <v>5039</v>
      </c>
      <c r="C307" s="566" t="s">
        <v>3874</v>
      </c>
      <c r="D307" s="566" t="s">
        <v>4965</v>
      </c>
      <c r="E307" s="566" t="s">
        <v>4966</v>
      </c>
      <c r="F307" s="569">
        <v>1</v>
      </c>
      <c r="G307" s="569">
        <v>172</v>
      </c>
      <c r="H307" s="569">
        <v>1</v>
      </c>
      <c r="I307" s="569">
        <v>172</v>
      </c>
      <c r="J307" s="569"/>
      <c r="K307" s="569"/>
      <c r="L307" s="569"/>
      <c r="M307" s="569"/>
      <c r="N307" s="569"/>
      <c r="O307" s="569"/>
      <c r="P307" s="582"/>
      <c r="Q307" s="570"/>
    </row>
    <row r="308" spans="1:17" ht="14.4" customHeight="1" x14ac:dyDescent="0.3">
      <c r="A308" s="565" t="s">
        <v>5271</v>
      </c>
      <c r="B308" s="566" t="s">
        <v>5039</v>
      </c>
      <c r="C308" s="566" t="s">
        <v>3874</v>
      </c>
      <c r="D308" s="566" t="s">
        <v>4973</v>
      </c>
      <c r="E308" s="566" t="s">
        <v>4974</v>
      </c>
      <c r="F308" s="569">
        <v>1</v>
      </c>
      <c r="G308" s="569">
        <v>147</v>
      </c>
      <c r="H308" s="569">
        <v>1</v>
      </c>
      <c r="I308" s="569">
        <v>147</v>
      </c>
      <c r="J308" s="569"/>
      <c r="K308" s="569"/>
      <c r="L308" s="569"/>
      <c r="M308" s="569"/>
      <c r="N308" s="569"/>
      <c r="O308" s="569"/>
      <c r="P308" s="582"/>
      <c r="Q308" s="570"/>
    </row>
    <row r="309" spans="1:17" ht="14.4" customHeight="1" x14ac:dyDescent="0.3">
      <c r="A309" s="565" t="s">
        <v>5271</v>
      </c>
      <c r="B309" s="566" t="s">
        <v>5039</v>
      </c>
      <c r="C309" s="566" t="s">
        <v>3874</v>
      </c>
      <c r="D309" s="566" t="s">
        <v>5274</v>
      </c>
      <c r="E309" s="566" t="s">
        <v>5275</v>
      </c>
      <c r="F309" s="569">
        <v>1</v>
      </c>
      <c r="G309" s="569">
        <v>166</v>
      </c>
      <c r="H309" s="569">
        <v>1</v>
      </c>
      <c r="I309" s="569">
        <v>166</v>
      </c>
      <c r="J309" s="569">
        <v>1</v>
      </c>
      <c r="K309" s="569">
        <v>166</v>
      </c>
      <c r="L309" s="569">
        <v>1</v>
      </c>
      <c r="M309" s="569">
        <v>166</v>
      </c>
      <c r="N309" s="569">
        <v>1</v>
      </c>
      <c r="O309" s="569">
        <v>166</v>
      </c>
      <c r="P309" s="582">
        <v>1</v>
      </c>
      <c r="Q309" s="570">
        <v>166</v>
      </c>
    </row>
    <row r="310" spans="1:17" ht="14.4" customHeight="1" x14ac:dyDescent="0.3">
      <c r="A310" s="565" t="s">
        <v>5271</v>
      </c>
      <c r="B310" s="566" t="s">
        <v>5039</v>
      </c>
      <c r="C310" s="566" t="s">
        <v>3874</v>
      </c>
      <c r="D310" s="566" t="s">
        <v>5276</v>
      </c>
      <c r="E310" s="566" t="s">
        <v>5277</v>
      </c>
      <c r="F310" s="569">
        <v>1</v>
      </c>
      <c r="G310" s="569">
        <v>172</v>
      </c>
      <c r="H310" s="569">
        <v>1</v>
      </c>
      <c r="I310" s="569">
        <v>172</v>
      </c>
      <c r="J310" s="569">
        <v>1</v>
      </c>
      <c r="K310" s="569">
        <v>172</v>
      </c>
      <c r="L310" s="569">
        <v>1</v>
      </c>
      <c r="M310" s="569">
        <v>172</v>
      </c>
      <c r="N310" s="569">
        <v>1</v>
      </c>
      <c r="O310" s="569">
        <v>172</v>
      </c>
      <c r="P310" s="582">
        <v>1</v>
      </c>
      <c r="Q310" s="570">
        <v>172</v>
      </c>
    </row>
    <row r="311" spans="1:17" ht="14.4" customHeight="1" x14ac:dyDescent="0.3">
      <c r="A311" s="565" t="s">
        <v>5271</v>
      </c>
      <c r="B311" s="566" t="s">
        <v>5039</v>
      </c>
      <c r="C311" s="566" t="s">
        <v>3874</v>
      </c>
      <c r="D311" s="566" t="s">
        <v>5278</v>
      </c>
      <c r="E311" s="566" t="s">
        <v>5279</v>
      </c>
      <c r="F311" s="569"/>
      <c r="G311" s="569"/>
      <c r="H311" s="569"/>
      <c r="I311" s="569"/>
      <c r="J311" s="569"/>
      <c r="K311" s="569"/>
      <c r="L311" s="569"/>
      <c r="M311" s="569"/>
      <c r="N311" s="569">
        <v>1</v>
      </c>
      <c r="O311" s="569">
        <v>349</v>
      </c>
      <c r="P311" s="582"/>
      <c r="Q311" s="570">
        <v>349</v>
      </c>
    </row>
    <row r="312" spans="1:17" ht="14.4" customHeight="1" x14ac:dyDescent="0.3">
      <c r="A312" s="565" t="s">
        <v>5271</v>
      </c>
      <c r="B312" s="566" t="s">
        <v>5039</v>
      </c>
      <c r="C312" s="566" t="s">
        <v>3874</v>
      </c>
      <c r="D312" s="566" t="s">
        <v>5280</v>
      </c>
      <c r="E312" s="566" t="s">
        <v>5281</v>
      </c>
      <c r="F312" s="569">
        <v>1</v>
      </c>
      <c r="G312" s="569">
        <v>347</v>
      </c>
      <c r="H312" s="569">
        <v>1</v>
      </c>
      <c r="I312" s="569">
        <v>347</v>
      </c>
      <c r="J312" s="569"/>
      <c r="K312" s="569"/>
      <c r="L312" s="569"/>
      <c r="M312" s="569"/>
      <c r="N312" s="569"/>
      <c r="O312" s="569"/>
      <c r="P312" s="582"/>
      <c r="Q312" s="570"/>
    </row>
    <row r="313" spans="1:17" ht="14.4" customHeight="1" x14ac:dyDescent="0.3">
      <c r="A313" s="565" t="s">
        <v>5271</v>
      </c>
      <c r="B313" s="566" t="s">
        <v>5039</v>
      </c>
      <c r="C313" s="566" t="s">
        <v>3874</v>
      </c>
      <c r="D313" s="566" t="s">
        <v>5282</v>
      </c>
      <c r="E313" s="566" t="s">
        <v>5283</v>
      </c>
      <c r="F313" s="569">
        <v>2</v>
      </c>
      <c r="G313" s="569">
        <v>944</v>
      </c>
      <c r="H313" s="569">
        <v>1</v>
      </c>
      <c r="I313" s="569">
        <v>472</v>
      </c>
      <c r="J313" s="569"/>
      <c r="K313" s="569"/>
      <c r="L313" s="569"/>
      <c r="M313" s="569"/>
      <c r="N313" s="569">
        <v>1</v>
      </c>
      <c r="O313" s="569">
        <v>473</v>
      </c>
      <c r="P313" s="582">
        <v>0.50105932203389836</v>
      </c>
      <c r="Q313" s="570">
        <v>473</v>
      </c>
    </row>
    <row r="314" spans="1:17" ht="14.4" customHeight="1" x14ac:dyDescent="0.3">
      <c r="A314" s="565" t="s">
        <v>5271</v>
      </c>
      <c r="B314" s="566" t="s">
        <v>5039</v>
      </c>
      <c r="C314" s="566" t="s">
        <v>3874</v>
      </c>
      <c r="D314" s="566" t="s">
        <v>5284</v>
      </c>
      <c r="E314" s="566" t="s">
        <v>5285</v>
      </c>
      <c r="F314" s="569">
        <v>3</v>
      </c>
      <c r="G314" s="569">
        <v>1632</v>
      </c>
      <c r="H314" s="569">
        <v>1</v>
      </c>
      <c r="I314" s="569">
        <v>544</v>
      </c>
      <c r="J314" s="569">
        <v>1</v>
      </c>
      <c r="K314" s="569">
        <v>544</v>
      </c>
      <c r="L314" s="569">
        <v>0.33333333333333331</v>
      </c>
      <c r="M314" s="569">
        <v>544</v>
      </c>
      <c r="N314" s="569">
        <v>1</v>
      </c>
      <c r="O314" s="569">
        <v>545</v>
      </c>
      <c r="P314" s="582">
        <v>0.33394607843137253</v>
      </c>
      <c r="Q314" s="570">
        <v>545</v>
      </c>
    </row>
    <row r="315" spans="1:17" ht="14.4" customHeight="1" x14ac:dyDescent="0.3">
      <c r="A315" s="565" t="s">
        <v>5271</v>
      </c>
      <c r="B315" s="566" t="s">
        <v>5039</v>
      </c>
      <c r="C315" s="566" t="s">
        <v>3874</v>
      </c>
      <c r="D315" s="566" t="s">
        <v>5286</v>
      </c>
      <c r="E315" s="566" t="s">
        <v>5287</v>
      </c>
      <c r="F315" s="569">
        <v>1</v>
      </c>
      <c r="G315" s="569">
        <v>649</v>
      </c>
      <c r="H315" s="569">
        <v>1</v>
      </c>
      <c r="I315" s="569">
        <v>649</v>
      </c>
      <c r="J315" s="569"/>
      <c r="K315" s="569"/>
      <c r="L315" s="569"/>
      <c r="M315" s="569"/>
      <c r="N315" s="569"/>
      <c r="O315" s="569"/>
      <c r="P315" s="582"/>
      <c r="Q315" s="570"/>
    </row>
    <row r="316" spans="1:17" ht="14.4" customHeight="1" x14ac:dyDescent="0.3">
      <c r="A316" s="565" t="s">
        <v>5271</v>
      </c>
      <c r="B316" s="566" t="s">
        <v>5039</v>
      </c>
      <c r="C316" s="566" t="s">
        <v>3874</v>
      </c>
      <c r="D316" s="566" t="s">
        <v>5288</v>
      </c>
      <c r="E316" s="566" t="s">
        <v>5289</v>
      </c>
      <c r="F316" s="569">
        <v>1</v>
      </c>
      <c r="G316" s="569">
        <v>649</v>
      </c>
      <c r="H316" s="569">
        <v>1</v>
      </c>
      <c r="I316" s="569">
        <v>649</v>
      </c>
      <c r="J316" s="569"/>
      <c r="K316" s="569"/>
      <c r="L316" s="569"/>
      <c r="M316" s="569"/>
      <c r="N316" s="569"/>
      <c r="O316" s="569"/>
      <c r="P316" s="582"/>
      <c r="Q316" s="570"/>
    </row>
    <row r="317" spans="1:17" ht="14.4" customHeight="1" x14ac:dyDescent="0.3">
      <c r="A317" s="565" t="s">
        <v>5271</v>
      </c>
      <c r="B317" s="566" t="s">
        <v>5039</v>
      </c>
      <c r="C317" s="566" t="s">
        <v>3874</v>
      </c>
      <c r="D317" s="566" t="s">
        <v>5290</v>
      </c>
      <c r="E317" s="566" t="s">
        <v>5291</v>
      </c>
      <c r="F317" s="569">
        <v>1</v>
      </c>
      <c r="G317" s="569">
        <v>649</v>
      </c>
      <c r="H317" s="569">
        <v>1</v>
      </c>
      <c r="I317" s="569">
        <v>649</v>
      </c>
      <c r="J317" s="569"/>
      <c r="K317" s="569"/>
      <c r="L317" s="569"/>
      <c r="M317" s="569"/>
      <c r="N317" s="569"/>
      <c r="O317" s="569"/>
      <c r="P317" s="582"/>
      <c r="Q317" s="570"/>
    </row>
    <row r="318" spans="1:17" ht="14.4" customHeight="1" x14ac:dyDescent="0.3">
      <c r="A318" s="565" t="s">
        <v>5271</v>
      </c>
      <c r="B318" s="566" t="s">
        <v>5039</v>
      </c>
      <c r="C318" s="566" t="s">
        <v>3874</v>
      </c>
      <c r="D318" s="566" t="s">
        <v>5292</v>
      </c>
      <c r="E318" s="566" t="s">
        <v>5293</v>
      </c>
      <c r="F318" s="569">
        <v>1</v>
      </c>
      <c r="G318" s="569">
        <v>1394</v>
      </c>
      <c r="H318" s="569">
        <v>1</v>
      </c>
      <c r="I318" s="569">
        <v>1394</v>
      </c>
      <c r="J318" s="569"/>
      <c r="K318" s="569"/>
      <c r="L318" s="569"/>
      <c r="M318" s="569"/>
      <c r="N318" s="569"/>
      <c r="O318" s="569"/>
      <c r="P318" s="582"/>
      <c r="Q318" s="570"/>
    </row>
    <row r="319" spans="1:17" ht="14.4" customHeight="1" x14ac:dyDescent="0.3">
      <c r="A319" s="565" t="s">
        <v>5271</v>
      </c>
      <c r="B319" s="566" t="s">
        <v>5039</v>
      </c>
      <c r="C319" s="566" t="s">
        <v>3874</v>
      </c>
      <c r="D319" s="566" t="s">
        <v>5294</v>
      </c>
      <c r="E319" s="566" t="s">
        <v>5295</v>
      </c>
      <c r="F319" s="569">
        <v>1</v>
      </c>
      <c r="G319" s="569">
        <v>649</v>
      </c>
      <c r="H319" s="569">
        <v>1</v>
      </c>
      <c r="I319" s="569">
        <v>649</v>
      </c>
      <c r="J319" s="569"/>
      <c r="K319" s="569"/>
      <c r="L319" s="569"/>
      <c r="M319" s="569"/>
      <c r="N319" s="569"/>
      <c r="O319" s="569"/>
      <c r="P319" s="582"/>
      <c r="Q319" s="570"/>
    </row>
    <row r="320" spans="1:17" ht="14.4" customHeight="1" x14ac:dyDescent="0.3">
      <c r="A320" s="565" t="s">
        <v>5271</v>
      </c>
      <c r="B320" s="566" t="s">
        <v>5039</v>
      </c>
      <c r="C320" s="566" t="s">
        <v>3874</v>
      </c>
      <c r="D320" s="566" t="s">
        <v>5296</v>
      </c>
      <c r="E320" s="566" t="s">
        <v>5297</v>
      </c>
      <c r="F320" s="569">
        <v>1</v>
      </c>
      <c r="G320" s="569">
        <v>673</v>
      </c>
      <c r="H320" s="569">
        <v>1</v>
      </c>
      <c r="I320" s="569">
        <v>673</v>
      </c>
      <c r="J320" s="569"/>
      <c r="K320" s="569"/>
      <c r="L320" s="569"/>
      <c r="M320" s="569"/>
      <c r="N320" s="569"/>
      <c r="O320" s="569"/>
      <c r="P320" s="582"/>
      <c r="Q320" s="570"/>
    </row>
    <row r="321" spans="1:17" ht="14.4" customHeight="1" x14ac:dyDescent="0.3">
      <c r="A321" s="565" t="s">
        <v>5271</v>
      </c>
      <c r="B321" s="566" t="s">
        <v>5039</v>
      </c>
      <c r="C321" s="566" t="s">
        <v>3874</v>
      </c>
      <c r="D321" s="566" t="s">
        <v>5298</v>
      </c>
      <c r="E321" s="566" t="s">
        <v>5299</v>
      </c>
      <c r="F321" s="569">
        <v>1</v>
      </c>
      <c r="G321" s="569">
        <v>673</v>
      </c>
      <c r="H321" s="569">
        <v>1</v>
      </c>
      <c r="I321" s="569">
        <v>673</v>
      </c>
      <c r="J321" s="569"/>
      <c r="K321" s="569"/>
      <c r="L321" s="569"/>
      <c r="M321" s="569"/>
      <c r="N321" s="569"/>
      <c r="O321" s="569"/>
      <c r="P321" s="582"/>
      <c r="Q321" s="570"/>
    </row>
    <row r="322" spans="1:17" ht="14.4" customHeight="1" x14ac:dyDescent="0.3">
      <c r="A322" s="565" t="s">
        <v>5271</v>
      </c>
      <c r="B322" s="566" t="s">
        <v>5039</v>
      </c>
      <c r="C322" s="566" t="s">
        <v>3874</v>
      </c>
      <c r="D322" s="566" t="s">
        <v>5300</v>
      </c>
      <c r="E322" s="566" t="s">
        <v>5301</v>
      </c>
      <c r="F322" s="569"/>
      <c r="G322" s="569"/>
      <c r="H322" s="569"/>
      <c r="I322" s="569"/>
      <c r="J322" s="569">
        <v>2</v>
      </c>
      <c r="K322" s="569">
        <v>1016</v>
      </c>
      <c r="L322" s="569"/>
      <c r="M322" s="569">
        <v>508</v>
      </c>
      <c r="N322" s="569">
        <v>1</v>
      </c>
      <c r="O322" s="569">
        <v>509</v>
      </c>
      <c r="P322" s="582"/>
      <c r="Q322" s="570">
        <v>509</v>
      </c>
    </row>
    <row r="323" spans="1:17" ht="14.4" customHeight="1" x14ac:dyDescent="0.3">
      <c r="A323" s="565" t="s">
        <v>5271</v>
      </c>
      <c r="B323" s="566" t="s">
        <v>5039</v>
      </c>
      <c r="C323" s="566" t="s">
        <v>3874</v>
      </c>
      <c r="D323" s="566" t="s">
        <v>5302</v>
      </c>
      <c r="E323" s="566" t="s">
        <v>5303</v>
      </c>
      <c r="F323" s="569"/>
      <c r="G323" s="569"/>
      <c r="H323" s="569"/>
      <c r="I323" s="569"/>
      <c r="J323" s="569">
        <v>2</v>
      </c>
      <c r="K323" s="569">
        <v>836</v>
      </c>
      <c r="L323" s="569"/>
      <c r="M323" s="569">
        <v>418</v>
      </c>
      <c r="N323" s="569">
        <v>1</v>
      </c>
      <c r="O323" s="569">
        <v>419</v>
      </c>
      <c r="P323" s="582"/>
      <c r="Q323" s="570">
        <v>419</v>
      </c>
    </row>
    <row r="324" spans="1:17" ht="14.4" customHeight="1" x14ac:dyDescent="0.3">
      <c r="A324" s="565" t="s">
        <v>5271</v>
      </c>
      <c r="B324" s="566" t="s">
        <v>5039</v>
      </c>
      <c r="C324" s="566" t="s">
        <v>3874</v>
      </c>
      <c r="D324" s="566" t="s">
        <v>5304</v>
      </c>
      <c r="E324" s="566" t="s">
        <v>5305</v>
      </c>
      <c r="F324" s="569"/>
      <c r="G324" s="569"/>
      <c r="H324" s="569"/>
      <c r="I324" s="569"/>
      <c r="J324" s="569">
        <v>2</v>
      </c>
      <c r="K324" s="569">
        <v>572</v>
      </c>
      <c r="L324" s="569"/>
      <c r="M324" s="569">
        <v>286</v>
      </c>
      <c r="N324" s="569">
        <v>1</v>
      </c>
      <c r="O324" s="569">
        <v>287</v>
      </c>
      <c r="P324" s="582"/>
      <c r="Q324" s="570">
        <v>287</v>
      </c>
    </row>
    <row r="325" spans="1:17" ht="14.4" customHeight="1" x14ac:dyDescent="0.3">
      <c r="A325" s="565" t="s">
        <v>5271</v>
      </c>
      <c r="B325" s="566" t="s">
        <v>5039</v>
      </c>
      <c r="C325" s="566" t="s">
        <v>3874</v>
      </c>
      <c r="D325" s="566" t="s">
        <v>5306</v>
      </c>
      <c r="E325" s="566" t="s">
        <v>5307</v>
      </c>
      <c r="F325" s="569">
        <v>4</v>
      </c>
      <c r="G325" s="569">
        <v>1372</v>
      </c>
      <c r="H325" s="569">
        <v>1</v>
      </c>
      <c r="I325" s="569">
        <v>343</v>
      </c>
      <c r="J325" s="569">
        <v>1</v>
      </c>
      <c r="K325" s="569">
        <v>343</v>
      </c>
      <c r="L325" s="569">
        <v>0.25</v>
      </c>
      <c r="M325" s="569">
        <v>343</v>
      </c>
      <c r="N325" s="569">
        <v>1</v>
      </c>
      <c r="O325" s="569">
        <v>344</v>
      </c>
      <c r="P325" s="582">
        <v>0.25072886297376096</v>
      </c>
      <c r="Q325" s="570">
        <v>344</v>
      </c>
    </row>
    <row r="326" spans="1:17" ht="14.4" customHeight="1" x14ac:dyDescent="0.3">
      <c r="A326" s="565" t="s">
        <v>5271</v>
      </c>
      <c r="B326" s="566" t="s">
        <v>5039</v>
      </c>
      <c r="C326" s="566" t="s">
        <v>3874</v>
      </c>
      <c r="D326" s="566" t="s">
        <v>5308</v>
      </c>
      <c r="E326" s="566" t="s">
        <v>5309</v>
      </c>
      <c r="F326" s="569">
        <v>2</v>
      </c>
      <c r="G326" s="569">
        <v>406</v>
      </c>
      <c r="H326" s="569">
        <v>1</v>
      </c>
      <c r="I326" s="569">
        <v>203</v>
      </c>
      <c r="J326" s="569"/>
      <c r="K326" s="569"/>
      <c r="L326" s="569"/>
      <c r="M326" s="569"/>
      <c r="N326" s="569"/>
      <c r="O326" s="569"/>
      <c r="P326" s="582"/>
      <c r="Q326" s="570"/>
    </row>
    <row r="327" spans="1:17" ht="14.4" customHeight="1" x14ac:dyDescent="0.3">
      <c r="A327" s="565" t="s">
        <v>5271</v>
      </c>
      <c r="B327" s="566" t="s">
        <v>5039</v>
      </c>
      <c r="C327" s="566" t="s">
        <v>3874</v>
      </c>
      <c r="D327" s="566" t="s">
        <v>5310</v>
      </c>
      <c r="E327" s="566" t="s">
        <v>5311</v>
      </c>
      <c r="F327" s="569">
        <v>2</v>
      </c>
      <c r="G327" s="569">
        <v>76</v>
      </c>
      <c r="H327" s="569">
        <v>1</v>
      </c>
      <c r="I327" s="569">
        <v>38</v>
      </c>
      <c r="J327" s="569">
        <v>1</v>
      </c>
      <c r="K327" s="569">
        <v>38</v>
      </c>
      <c r="L327" s="569">
        <v>0.5</v>
      </c>
      <c r="M327" s="569">
        <v>38</v>
      </c>
      <c r="N327" s="569">
        <v>1</v>
      </c>
      <c r="O327" s="569">
        <v>38</v>
      </c>
      <c r="P327" s="582">
        <v>0.5</v>
      </c>
      <c r="Q327" s="570">
        <v>38</v>
      </c>
    </row>
    <row r="328" spans="1:17" ht="14.4" customHeight="1" x14ac:dyDescent="0.3">
      <c r="A328" s="565" t="s">
        <v>5271</v>
      </c>
      <c r="B328" s="566" t="s">
        <v>5039</v>
      </c>
      <c r="C328" s="566" t="s">
        <v>3874</v>
      </c>
      <c r="D328" s="566" t="s">
        <v>5312</v>
      </c>
      <c r="E328" s="566" t="s">
        <v>5313</v>
      </c>
      <c r="F328" s="569">
        <v>1</v>
      </c>
      <c r="G328" s="569">
        <v>571</v>
      </c>
      <c r="H328" s="569">
        <v>1</v>
      </c>
      <c r="I328" s="569">
        <v>571</v>
      </c>
      <c r="J328" s="569"/>
      <c r="K328" s="569"/>
      <c r="L328" s="569"/>
      <c r="M328" s="569"/>
      <c r="N328" s="569"/>
      <c r="O328" s="569"/>
      <c r="P328" s="582"/>
      <c r="Q328" s="570"/>
    </row>
    <row r="329" spans="1:17" ht="14.4" customHeight="1" x14ac:dyDescent="0.3">
      <c r="A329" s="565" t="s">
        <v>5271</v>
      </c>
      <c r="B329" s="566" t="s">
        <v>5039</v>
      </c>
      <c r="C329" s="566" t="s">
        <v>3874</v>
      </c>
      <c r="D329" s="566" t="s">
        <v>5314</v>
      </c>
      <c r="E329" s="566" t="s">
        <v>5315</v>
      </c>
      <c r="F329" s="569">
        <v>4</v>
      </c>
      <c r="G329" s="569">
        <v>1592</v>
      </c>
      <c r="H329" s="569">
        <v>1</v>
      </c>
      <c r="I329" s="569">
        <v>398</v>
      </c>
      <c r="J329" s="569"/>
      <c r="K329" s="569"/>
      <c r="L329" s="569"/>
      <c r="M329" s="569"/>
      <c r="N329" s="569"/>
      <c r="O329" s="569"/>
      <c r="P329" s="582"/>
      <c r="Q329" s="570"/>
    </row>
    <row r="330" spans="1:17" ht="14.4" customHeight="1" x14ac:dyDescent="0.3">
      <c r="A330" s="565" t="s">
        <v>5271</v>
      </c>
      <c r="B330" s="566" t="s">
        <v>5039</v>
      </c>
      <c r="C330" s="566" t="s">
        <v>3874</v>
      </c>
      <c r="D330" s="566" t="s">
        <v>5316</v>
      </c>
      <c r="E330" s="566" t="s">
        <v>5317</v>
      </c>
      <c r="F330" s="569">
        <v>1</v>
      </c>
      <c r="G330" s="569">
        <v>110</v>
      </c>
      <c r="H330" s="569">
        <v>1</v>
      </c>
      <c r="I330" s="569">
        <v>110</v>
      </c>
      <c r="J330" s="569"/>
      <c r="K330" s="569"/>
      <c r="L330" s="569"/>
      <c r="M330" s="569"/>
      <c r="N330" s="569">
        <v>1</v>
      </c>
      <c r="O330" s="569">
        <v>110</v>
      </c>
      <c r="P330" s="582">
        <v>1</v>
      </c>
      <c r="Q330" s="570">
        <v>110</v>
      </c>
    </row>
    <row r="331" spans="1:17" ht="14.4" customHeight="1" thickBot="1" x14ac:dyDescent="0.35">
      <c r="A331" s="571" t="s">
        <v>5271</v>
      </c>
      <c r="B331" s="572" t="s">
        <v>5039</v>
      </c>
      <c r="C331" s="572" t="s">
        <v>3874</v>
      </c>
      <c r="D331" s="572" t="s">
        <v>5318</v>
      </c>
      <c r="E331" s="572" t="s">
        <v>5319</v>
      </c>
      <c r="F331" s="575">
        <v>1</v>
      </c>
      <c r="G331" s="575">
        <v>309</v>
      </c>
      <c r="H331" s="575">
        <v>1</v>
      </c>
      <c r="I331" s="575">
        <v>309</v>
      </c>
      <c r="J331" s="575"/>
      <c r="K331" s="575"/>
      <c r="L331" s="575"/>
      <c r="M331" s="575"/>
      <c r="N331" s="575"/>
      <c r="O331" s="575"/>
      <c r="P331" s="583"/>
      <c r="Q331" s="57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204</v>
      </c>
      <c r="C3" s="273">
        <f>SUBTOTAL(9,C6:C1048576)</f>
        <v>6597</v>
      </c>
      <c r="D3" s="274">
        <f>SUBTOTAL(9,D6:D1048576)</f>
        <v>7067</v>
      </c>
      <c r="E3" s="274">
        <f>SUBTOTAL(9,E6:E1048576)</f>
        <v>6384</v>
      </c>
      <c r="F3" s="275">
        <f>IF(OR(E3=0,C3=0),"",E3/C3)</f>
        <v>0.967712596634834</v>
      </c>
      <c r="G3" s="276">
        <f>SUBTOTAL(9,G6:G1048576)</f>
        <v>6477205</v>
      </c>
      <c r="H3" s="277">
        <f>SUBTOTAL(9,H6:H1048576)</f>
        <v>7008649</v>
      </c>
      <c r="I3" s="277">
        <f>SUBTOTAL(9,I6:I1048576)</f>
        <v>6257034</v>
      </c>
      <c r="J3" s="275">
        <f>IF(OR(I3=0,G3=0),"",I3/G3)</f>
        <v>0.96600833229765004</v>
      </c>
      <c r="K3" s="276">
        <f>SUBTOTAL(9,K6:K1048576)</f>
        <v>527760</v>
      </c>
      <c r="L3" s="277">
        <f>SUBTOTAL(9,L6:L1048576)</f>
        <v>565360</v>
      </c>
      <c r="M3" s="277">
        <f>SUBTOTAL(9,M6:M1048576)</f>
        <v>510720</v>
      </c>
      <c r="N3" s="278">
        <f>IF(OR(M3=0,E3=0),"",M3/E3)</f>
        <v>80</v>
      </c>
    </row>
    <row r="4" spans="1:14" ht="14.4" customHeight="1" x14ac:dyDescent="0.3">
      <c r="A4" s="515" t="s">
        <v>128</v>
      </c>
      <c r="B4" s="516" t="s">
        <v>14</v>
      </c>
      <c r="C4" s="517" t="s">
        <v>129</v>
      </c>
      <c r="D4" s="517"/>
      <c r="E4" s="517"/>
      <c r="F4" s="518"/>
      <c r="G4" s="519" t="s">
        <v>17</v>
      </c>
      <c r="H4" s="517"/>
      <c r="I4" s="517"/>
      <c r="J4" s="518"/>
      <c r="K4" s="519" t="s">
        <v>130</v>
      </c>
      <c r="L4" s="517"/>
      <c r="M4" s="517"/>
      <c r="N4" s="520"/>
    </row>
    <row r="5" spans="1:14" ht="14.4" customHeight="1" thickBot="1" x14ac:dyDescent="0.35">
      <c r="A5" s="748"/>
      <c r="B5" s="749"/>
      <c r="C5" s="752">
        <v>2011</v>
      </c>
      <c r="D5" s="752">
        <v>2012</v>
      </c>
      <c r="E5" s="752">
        <v>2013</v>
      </c>
      <c r="F5" s="753" t="s">
        <v>5</v>
      </c>
      <c r="G5" s="757">
        <v>2011</v>
      </c>
      <c r="H5" s="752">
        <v>2012</v>
      </c>
      <c r="I5" s="752">
        <v>2013</v>
      </c>
      <c r="J5" s="753" t="s">
        <v>5</v>
      </c>
      <c r="K5" s="757">
        <v>2011</v>
      </c>
      <c r="L5" s="752">
        <v>2012</v>
      </c>
      <c r="M5" s="752">
        <v>2013</v>
      </c>
      <c r="N5" s="760" t="s">
        <v>131</v>
      </c>
    </row>
    <row r="6" spans="1:14" ht="14.4" customHeight="1" thickBot="1" x14ac:dyDescent="0.35">
      <c r="A6" s="750" t="s">
        <v>4060</v>
      </c>
      <c r="B6" s="751" t="s">
        <v>5320</v>
      </c>
      <c r="C6" s="754">
        <v>6597</v>
      </c>
      <c r="D6" s="755">
        <v>7067</v>
      </c>
      <c r="E6" s="755">
        <v>6384</v>
      </c>
      <c r="F6" s="756">
        <v>0.967712596634834</v>
      </c>
      <c r="G6" s="758">
        <v>6477205</v>
      </c>
      <c r="H6" s="759">
        <v>7008649</v>
      </c>
      <c r="I6" s="759">
        <v>6257034</v>
      </c>
      <c r="J6" s="756">
        <v>0.96600833229765004</v>
      </c>
      <c r="K6" s="758">
        <v>527760</v>
      </c>
      <c r="L6" s="759">
        <v>565360</v>
      </c>
      <c r="M6" s="759">
        <v>510720</v>
      </c>
      <c r="N6" s="761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2013-09-18T14:06:33Z</dcterms:modified>
</cp:coreProperties>
</file>